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iscila\Monitoramento via cftv\"/>
    </mc:Choice>
  </mc:AlternateContent>
  <xr:revisionPtr revIDLastSave="0" documentId="13_ncr:1_{29F0290A-014F-470A-97E4-CC5182833DC4}" xr6:coauthVersionLast="47" xr6:coauthVersionMax="47" xr10:uidLastSave="{00000000-0000-0000-0000-000000000000}"/>
  <bookViews>
    <workbookView xWindow="-120" yWindow="-120" windowWidth="25440" windowHeight="15540" tabRatio="928" xr2:uid="{00000000-000D-0000-FFFF-FFFF00000000}"/>
  </bookViews>
  <sheets>
    <sheet name="Op. Monitoramento CFTV - diurno" sheetId="33" r:id="rId1"/>
    <sheet name="Op. Monitoramento CFTV- noturno" sheetId="35" r:id="rId2"/>
    <sheet name="Uniforme" sheetId="26" r:id="rId3"/>
    <sheet name="Tabela TR" sheetId="3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34" l="1"/>
  <c r="F2" i="34"/>
  <c r="H3" i="34"/>
  <c r="I3" i="34" s="1"/>
  <c r="H2" i="34"/>
  <c r="I2" i="34" s="1"/>
  <c r="E5" i="26"/>
  <c r="E4" i="26"/>
  <c r="E3" i="26"/>
  <c r="E2" i="26"/>
  <c r="E7" i="26"/>
  <c r="E9" i="26"/>
  <c r="E8" i="26"/>
  <c r="E6" i="26"/>
  <c r="I4" i="34" l="1"/>
  <c r="H4" i="34"/>
  <c r="F2" i="26"/>
  <c r="G2" i="26" s="1"/>
  <c r="F3" i="34" l="1"/>
  <c r="F4" i="34" s="1"/>
  <c r="F11" i="35"/>
  <c r="F10" i="35"/>
  <c r="F95" i="35" l="1"/>
  <c r="C116" i="35" s="1"/>
  <c r="C76" i="35"/>
  <c r="C59" i="35"/>
  <c r="C34" i="35"/>
  <c r="C62" i="35" s="1"/>
  <c r="C64" i="35" s="1"/>
  <c r="C21" i="35"/>
  <c r="C13" i="35"/>
  <c r="C45" i="35" l="1"/>
  <c r="C52" i="35" s="1"/>
  <c r="C112" i="35"/>
  <c r="F59" i="35"/>
  <c r="F62" i="35"/>
  <c r="F71" i="35"/>
  <c r="F75" i="35"/>
  <c r="F19" i="35"/>
  <c r="F60" i="35"/>
  <c r="F63" i="35"/>
  <c r="F72" i="35"/>
  <c r="F20" i="35"/>
  <c r="F58" i="35"/>
  <c r="F61" i="35"/>
  <c r="F73" i="35"/>
  <c r="F74" i="35"/>
  <c r="F76" i="35" l="1"/>
  <c r="F84" i="35" s="1"/>
  <c r="F86" i="35" s="1"/>
  <c r="C115" i="35" s="1"/>
  <c r="F64" i="35"/>
  <c r="C114" i="35" s="1"/>
  <c r="F21" i="35"/>
  <c r="C45" i="33"/>
  <c r="C50" i="35" l="1"/>
  <c r="F29" i="35"/>
  <c r="F31" i="35"/>
  <c r="F28" i="35"/>
  <c r="F26" i="35"/>
  <c r="F32" i="35"/>
  <c r="F30" i="35"/>
  <c r="F33" i="35"/>
  <c r="F27" i="35"/>
  <c r="C59" i="33"/>
  <c r="F34" i="35" l="1"/>
  <c r="C51" i="35" s="1"/>
  <c r="C53" i="35" s="1"/>
  <c r="C13" i="33"/>
  <c r="F19" i="33" l="1"/>
  <c r="F20" i="33"/>
  <c r="C113" i="35"/>
  <c r="C117" i="35" s="1"/>
  <c r="F100" i="35"/>
  <c r="F101" i="35" s="1"/>
  <c r="F105" i="35" s="1"/>
  <c r="F95" i="33"/>
  <c r="F100" i="33" s="1"/>
  <c r="F101" i="33" s="1"/>
  <c r="C76" i="33"/>
  <c r="C52" i="33"/>
  <c r="C34" i="33"/>
  <c r="C62" i="33" s="1"/>
  <c r="C64" i="33" s="1"/>
  <c r="C21" i="33"/>
  <c r="F75" i="33"/>
  <c r="F103" i="35" l="1"/>
  <c r="F102" i="35" s="1"/>
  <c r="F106" i="35" s="1"/>
  <c r="C118" i="35" s="1"/>
  <c r="C119" i="35" s="1"/>
  <c r="C116" i="33"/>
  <c r="F62" i="33"/>
  <c r="F71" i="33"/>
  <c r="C112" i="33"/>
  <c r="F58" i="33"/>
  <c r="F59" i="33"/>
  <c r="F63" i="33"/>
  <c r="F72" i="33"/>
  <c r="F60" i="33"/>
  <c r="F73" i="33"/>
  <c r="F61" i="33"/>
  <c r="F74" i="33"/>
  <c r="F21" i="33" l="1"/>
  <c r="F76" i="33"/>
  <c r="F84" i="33" s="1"/>
  <c r="F86" i="33" s="1"/>
  <c r="C115" i="33" s="1"/>
  <c r="F64" i="33"/>
  <c r="C114" i="33" s="1"/>
  <c r="F29" i="33" l="1"/>
  <c r="F28" i="33"/>
  <c r="F26" i="33"/>
  <c r="F33" i="33"/>
  <c r="C50" i="33"/>
  <c r="F32" i="33"/>
  <c r="F31" i="33"/>
  <c r="F27" i="33"/>
  <c r="F30" i="33"/>
  <c r="F34" i="33" l="1"/>
  <c r="C51" i="33" s="1"/>
  <c r="C53" i="33" s="1"/>
  <c r="C113" i="33" s="1"/>
  <c r="C117" i="33" s="1"/>
  <c r="F105" i="33" l="1"/>
  <c r="F103" i="33" l="1"/>
  <c r="F102" i="33" s="1"/>
  <c r="F106" i="33" s="1"/>
  <c r="C118" i="33" s="1"/>
  <c r="C119" i="33" s="1"/>
</calcChain>
</file>

<file path=xl/sharedStrings.xml><?xml version="1.0" encoding="utf-8"?>
<sst xmlns="http://schemas.openxmlformats.org/spreadsheetml/2006/main" count="554" uniqueCount="196">
  <si>
    <t>SALÁRIO BASE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</si>
  <si>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</si>
  <si>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</si>
  <si>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</si>
  <si>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</si>
  <si>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</si>
  <si>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VALOR (R$)</t>
  </si>
  <si>
    <t>TOTAL</t>
  </si>
  <si>
    <t>Módulo 1 - Composição da Remuneração</t>
  </si>
  <si>
    <t>Módulo 2 - Encargos e Benefícios, Anuais, Mensais e Diários</t>
  </si>
  <si>
    <t>13º (décimo terceiro) Salário</t>
  </si>
  <si>
    <t>%</t>
  </si>
  <si>
    <t>Módulo 1  - Composição da Remuneração (Redação dada pela Instrução Normativa nº 7, de 2018)</t>
  </si>
  <si>
    <t>Composição da Remuneração</t>
  </si>
  <si>
    <t>submódulo 2.1 - 13º (decimo terceiro) Salário, Férias e Adicional de Férias</t>
  </si>
  <si>
    <t>A</t>
  </si>
  <si>
    <t>D</t>
  </si>
  <si>
    <t>B</t>
  </si>
  <si>
    <t>C</t>
  </si>
  <si>
    <t>E</t>
  </si>
  <si>
    <t>F</t>
  </si>
  <si>
    <t>2.1</t>
  </si>
  <si>
    <t>13º (décimo terceiro) Salário,Férias e Adicional de Férias</t>
  </si>
  <si>
    <t>2.2</t>
  </si>
  <si>
    <t>submódulo 2.2 - Encargos Previdenciários (GPS), Fundo de Garantia por Tempo</t>
  </si>
  <si>
    <t>GPS, FGTS e outras contribuições</t>
  </si>
  <si>
    <t>Valor (R$)</t>
  </si>
  <si>
    <t>INSS</t>
  </si>
  <si>
    <t>Salário Educação</t>
  </si>
  <si>
    <t>SESC ou SESI</t>
  </si>
  <si>
    <t>SENAI - SENAC</t>
  </si>
  <si>
    <t>SEBRAE</t>
  </si>
  <si>
    <t>G</t>
  </si>
  <si>
    <t>INCRA</t>
  </si>
  <si>
    <t>H</t>
  </si>
  <si>
    <t>FGTS</t>
  </si>
  <si>
    <t>submódulo 2.3 - Benefícios Mensais e Diários</t>
  </si>
  <si>
    <t>2.3</t>
  </si>
  <si>
    <t>Benefícios Mensais e Diários</t>
  </si>
  <si>
    <t>Auxílio-Refeição / Alimentação</t>
  </si>
  <si>
    <t>Outros (especificar)</t>
  </si>
  <si>
    <t>Quadro-Resumo do Módulo 2 - Encargos e Benefícios anuais, mensais e diários</t>
  </si>
  <si>
    <t>Encargos e Benefícios Anuais, Mensais e Diários</t>
  </si>
  <si>
    <t>13º (décimo terceiro) Salário, Férias e Adicional de Férias</t>
  </si>
  <si>
    <t>GPS, FGTS E outras contribuições</t>
  </si>
  <si>
    <t>Módulo 3 - Provisão para Rescisão</t>
  </si>
  <si>
    <t>Provisão para Rescisão</t>
  </si>
  <si>
    <t>Aviso Prévio Indenizado</t>
  </si>
  <si>
    <t>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</si>
  <si>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</si>
  <si>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</si>
  <si>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</si>
  <si>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</si>
  <si>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4.2</t>
  </si>
  <si>
    <t>Substituo na Intrajornada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</si>
  <si>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</si>
  <si>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</si>
  <si>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</si>
  <si>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 Intrajornada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</si>
  <si>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</si>
  <si>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</si>
  <si>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</si>
  <si>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</si>
  <si>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</si>
  <si>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</si>
  <si>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</si>
  <si>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</si>
  <si>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</si>
  <si>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</si>
  <si>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</si>
  <si>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</si>
  <si>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</si>
  <si>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MÓDULOS</t>
  </si>
  <si>
    <t>1.</t>
  </si>
  <si>
    <t>2.</t>
  </si>
  <si>
    <t>QUADRO-RESUMO DO CUSTO POR EMPREGADO</t>
  </si>
  <si>
    <t>(valor por empregado)</t>
  </si>
  <si>
    <t>Módulo 2 - Encargos e Benefícios Anuais, Mensais e Diários</t>
  </si>
  <si>
    <t>Subtotal (A + B + C + D + E)</t>
  </si>
  <si>
    <t>Valor Total por Empregado</t>
  </si>
  <si>
    <t>3.</t>
  </si>
  <si>
    <t>QUADRO DEMONSTRATIVO DO VALOR GLOBAL DA PROPOSTA</t>
  </si>
  <si>
    <t xml:space="preserve">Valor proposta por unidade de medida * </t>
  </si>
  <si>
    <t>Valor mensal do serviço</t>
  </si>
  <si>
    <t>Valor global da proposta</t>
  </si>
  <si>
    <t>(Valor mensal do serviço multiplicado pelo número de meses do contrato</t>
  </si>
  <si>
    <t>Transporte</t>
  </si>
  <si>
    <t>Art. 22, Inciso I, da Lei 8.212/91</t>
  </si>
  <si>
    <t>Decreto nº 2.318/86</t>
  </si>
  <si>
    <t>Art. 30 da Lei 8.036/90.</t>
  </si>
  <si>
    <t>Art. 8º da Lei 8.029/90, alterada pela Lei n.º 8.154/90</t>
  </si>
  <si>
    <t>Art. 1º , inciso I, do Decreto Lei nº 1.146/70</t>
  </si>
  <si>
    <t>Art. 15 da Lei 8.036/90 e art. 7º, inciso III, da Constituição Federal de 05/10/88</t>
  </si>
  <si>
    <t>Memória de cálculo</t>
  </si>
  <si>
    <t>(1 / 12) x 100 = 8,33%</t>
  </si>
  <si>
    <t>Base Legal</t>
  </si>
  <si>
    <t>Férias e Adicional de Férias</t>
  </si>
  <si>
    <t>Art. 7º, inciso XVII da CF/1988; Artigos 129, 130, 142 e 143, do Decreto-Lei 5.452/43 - CLT e Conta Vinculada.</t>
  </si>
  <si>
    <t>((1/12/3)+(1/12)) x 100 = 11,11%</t>
  </si>
  <si>
    <t>Art. 1º § 1º, 2º e 3º, incisos I e II da Lei 4.090/1962.</t>
  </si>
  <si>
    <t>Art. 487, parágrafos 1º, 2º, 3º, 4º, 5º e 6º do Decreto-Lei 5.452/1943 - CLT.</t>
  </si>
  <si>
    <t>Incidência do FGTS sobre o Aviso Prévio Indenizado</t>
  </si>
  <si>
    <t xml:space="preserve">Incidência. </t>
  </si>
  <si>
    <t>Multa do FGTS sobre o Aviso Prévio indenizado</t>
  </si>
  <si>
    <t>Incidência de GPS, FGTS e outras contribuições sobre o Aviso Prévio Trabalhado</t>
  </si>
  <si>
    <t>Multa do FGTS e contribuição social sobre o Aviso Prévio Trabalhado</t>
  </si>
  <si>
    <t>Substituto na cobertura de Férias</t>
  </si>
  <si>
    <t>Art. 7º, inciso XVII da CF/1988; Artigos 129, 130, 142 e 143, do Decreto-Lei 5.452/43 - CLT.</t>
  </si>
  <si>
    <t>Substituto na cobertura de Ausências Legais</t>
  </si>
  <si>
    <t>Substituto na cobertura de Licença-Paternidade</t>
  </si>
  <si>
    <t>Art. 7º, inciso XIX, da CF/1988.</t>
  </si>
  <si>
    <t>Substituto na cobertura de Ausência por acidente de trabalho</t>
  </si>
  <si>
    <t>Artigos 59 e 60, § 3º da Lei 8.213/1991.</t>
  </si>
  <si>
    <t>Substituto na cobertura de Afastamento Maternidade</t>
  </si>
  <si>
    <t>Art. 6º e 201 da CF/88.</t>
  </si>
  <si>
    <t xml:space="preserve">PIS:1,65%; COFINS:7,60% (Regime de incidência não cumulativa - Lucro Real - conforme Lei 10.833/2003) </t>
  </si>
  <si>
    <t>(Total Módulo 1+Submódulo 2.1) x (20,00%)</t>
  </si>
  <si>
    <t>(Total Módulo 1+Submódulo 2.1) x (2,50%)</t>
  </si>
  <si>
    <t>(Total Módulo 1+Submódulo 2.1) x (1,50%)</t>
  </si>
  <si>
    <t>(Total Módulo 1+Submódulo 2.1) x (1,00%)</t>
  </si>
  <si>
    <t>(Total Módulo 1+Submódulo 2.1) x (0,60%)</t>
  </si>
  <si>
    <t>(Total Módulo 1+Submódulo 2.1) x (0,20%)</t>
  </si>
  <si>
    <t>(Total Módulo 1+Submódulo 2.1) x (8,00%)</t>
  </si>
  <si>
    <t>Art. 18, Parágrafos 1º e 2º, da Lei 8.036/1990. Art. 12 da Lei nº 13.932/2019</t>
  </si>
  <si>
    <t>0,08 x 0,4 x 0,524 x {1+1/12+1/12+(1/3x1/12)} = 2,00%</t>
  </si>
  <si>
    <t>((1/11)/12 )x 100 = 0,76%</t>
  </si>
  <si>
    <t>((5/30) / 12) x 0,014 x 100 = 0,02%</t>
  </si>
  <si>
    <t>Art. 3º, inciso I, do Decreto nº 87.043/82; art. 15, de Lei nº 9424/96; e art. 1º,  § 1º do Decreto nº 6.003/06.</t>
  </si>
  <si>
    <t>Artigos, 7°, inciso XXI, da CF/88, Artigos 477, 487, 488 e 491 do Decreto-Lei 5.452/43 - CLT, considerando a redução da jornada de trabalho de 7 dias.</t>
  </si>
  <si>
    <t>Não há necessidade de considerar este tipo de substituição</t>
  </si>
  <si>
    <t>Não há necessidade de considerar este tipo de afastamento</t>
  </si>
  <si>
    <t>Não haverá fornecimento de materiais</t>
  </si>
  <si>
    <t xml:space="preserve">Não haverá fornecimento de equipamentos </t>
  </si>
  <si>
    <t>Para este serviço não cabe a incidência deste tipo de tributo.</t>
  </si>
  <si>
    <t>Alíquota máxima para ISS - 5%(Art. 8º LC116/2003)</t>
  </si>
  <si>
    <t>Percentuais estabelecidos em conformidade com a “Apresentação da Planilha de Custos – ENAP (atualizado)”. A estimativa de lucro utilizada para cálculo dos valores limite derivam de estudos realizados pela Fundação Instituto de Pesquisas (FIA).</t>
  </si>
  <si>
    <t>((1/12)x0,05) x 100 = 0,42%</t>
  </si>
  <si>
    <t>((7/30) / 12 x 0,95) x 100 = 1,85%</t>
  </si>
  <si>
    <t>((1,4947/30) / 12) x 100 = 0,41%</t>
  </si>
  <si>
    <t>Artigos 473 e 822 do Decreto-Lei 5.452/1943 - CLT.</t>
  </si>
  <si>
    <t>((15/30) / 12) x 0,0122 x 100 = 0,05%</t>
  </si>
  <si>
    <t>((0,083 x 0,014) x (4/12)) x 100 = 0,04%</t>
  </si>
  <si>
    <t>Mão de obra vinculada à execução contratual</t>
  </si>
  <si>
    <t>Cotação realizada através do Banco de Preços e em sítios eletrônicos (Art. 5°, incisos II e III, da IN 73/2020)</t>
  </si>
  <si>
    <t>Assistência Odontológica</t>
  </si>
  <si>
    <t>Seguro de Vida</t>
  </si>
  <si>
    <t>Assistência Médica e Familiar</t>
  </si>
  <si>
    <t>aviso prévio trabalhado x 35,80% = 0,66%</t>
  </si>
  <si>
    <t>Equipamento de Proteção Individual - EPI</t>
  </si>
  <si>
    <t>0,42% x 8% = 0,03%</t>
  </si>
  <si>
    <t>Valor estabelecido pela Convenção Coletiva 2022, registrada no MTE sob o nº BA000188/2022 - Seac e Sintral</t>
  </si>
  <si>
    <t>Memória de cálculo: Tarifa (R$4,90) x 2 (ida e volta) x 15,21 (qtde estimada de dias úteis) - (Salário Base x 6% )</t>
  </si>
  <si>
    <t>ITEM</t>
  </si>
  <si>
    <t>DESCRIÇÃO/
POSTO</t>
  </si>
  <si>
    <t>CATSER</t>
  </si>
  <si>
    <t>UNIDADE DE MEDIDA</t>
  </si>
  <si>
    <t>PROFISSIONAL POR MÊS</t>
  </si>
  <si>
    <t>QUANT. POR ANO</t>
  </si>
  <si>
    <t>VALOR MENSAL ESTIMADO</t>
  </si>
  <si>
    <t>VALOR ANUAL ESTIMADO 
(12 MESES)</t>
  </si>
  <si>
    <t>TOTAIS ESTIMADOS</t>
  </si>
  <si>
    <t>-</t>
  </si>
  <si>
    <t>2166-0</t>
  </si>
  <si>
    <t>Art. 22, Inciso II da Lei 8212/91, Anexo V do Decreto 3.048/99 /  Decreto nº 10.410, de 2020</t>
  </si>
  <si>
    <t>SAT (8020-0/01)</t>
  </si>
  <si>
    <t>(Total Módulo 1+Submódulo 2.1) x (3,00%)</t>
  </si>
  <si>
    <t>Posto</t>
  </si>
  <si>
    <t>FUNÇÃO: Operador de Monitoramento CFTV - Diurno</t>
  </si>
  <si>
    <t>FUNÇÃO: Operador de Monitoramento CFTV - Noturno</t>
  </si>
  <si>
    <t>Percentual previsto na CCT: de 22,5%</t>
  </si>
  <si>
    <t>Operador de Monitoramento CFTV - DIURNO</t>
  </si>
  <si>
    <t>Operador de Monitoramento CFTV - NOTURNO</t>
  </si>
  <si>
    <t>CARGO</t>
  </si>
  <si>
    <t>UNIFORME</t>
  </si>
  <si>
    <t>Quantidade anual</t>
  </si>
  <si>
    <t>Preço unitário</t>
  </si>
  <si>
    <t>Preço anual (por tipo de uniforme)</t>
  </si>
  <si>
    <t>Preço total anual do uniforme (por cargo)</t>
  </si>
  <si>
    <t>Preço mensal do uniforme (por cargo)</t>
  </si>
  <si>
    <t>Operador de Monitoramento CFTV</t>
  </si>
  <si>
    <t>§ único, Art. 4º, Lei nº 7.418/1985 e Cláusula 10º da CCT 2022/2022 SINTRAL/SEAC</t>
  </si>
  <si>
    <t>Cláusula 8º da CCT 2022/2022 SINTRAL/SEAC</t>
  </si>
  <si>
    <t>Cláusula 11º da CCT 2022/2022 SINTRAL/SEAC</t>
  </si>
  <si>
    <t>Cláusula 12º da CCT 2022/2022 SINTRAL/SEAC</t>
  </si>
  <si>
    <t>Cláusula 13º da CCT 2022/2022 SINTRAL/SEAC</t>
  </si>
  <si>
    <t>Memória de cálculo: R$13,10 x 15,21 x 80%</t>
  </si>
  <si>
    <t xml:space="preserve">Não haverá fornecimento de EPI </t>
  </si>
  <si>
    <t xml:space="preserve">VALOR UNITÁRIO </t>
  </si>
  <si>
    <t xml:space="preserve"> Calça social na cor preta</t>
  </si>
  <si>
    <t xml:space="preserve">Camisa social branca de manga curta </t>
  </si>
  <si>
    <t>Jaqueta na cor preta adequado para ambiente refrigerado</t>
  </si>
  <si>
    <t>Cinto preto</t>
  </si>
  <si>
    <t>Par de sapatos fechado preto</t>
  </si>
  <si>
    <t>Par de meais pretas</t>
  </si>
  <si>
    <t>Máscara cirúrgica, com clipe e elástico, filtro BFE com 98,8% retenção bacteriológica, 100%, branca, descartável</t>
  </si>
  <si>
    <t>Crachá com foto em material PVC, formato padrão 54mm x 86mm, com cordão e presilha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</si>
</sst>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  <numFmt numFmtId="165" formatCode="&quot;R$&quot;\ #,##0.00"/>
    <numFmt numFmtId="166" formatCode="&quot;R$&quot;\ #,##0.00;[Red]\-&quot;R$&quot;\ #,##0.00"/>
    <numFmt numFmtId="167" formatCode="0.0%"/>
    <numFmt numFmtId="168" formatCode="&quot;R$&quot;#,##0.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64">
    <xf numFmtId="0" fontId="0" fillId="0" borderId="0" xfId="0"/>
    <xf numFmtId="0" fontId="1" fillId="2" borderId="1" xfId="0" applyFont="1" applyFill="1" applyBorder="1" applyAlignment="1"/>
    <xf numFmtId="164" fontId="0" fillId="0" borderId="1" xfId="1" applyFont="1" applyBorder="1" applyAlignment="1"/>
    <xf numFmtId="0" fontId="1" fillId="2" borderId="1" xfId="0" applyFont="1" applyFill="1" applyBorder="1"/>
    <xf numFmtId="10" fontId="1" fillId="2" borderId="1" xfId="2" applyNumberFormat="1" applyFont="1" applyFill="1" applyBorder="1" applyAlignment="1"/>
    <xf numFmtId="164" fontId="1" fillId="2" borderId="1" xfId="1" applyFont="1" applyFill="1" applyBorder="1" applyAlignment="1"/>
    <xf numFmtId="0" fontId="1" fillId="2" borderId="1" xfId="0" applyFont="1" applyFill="1" applyBorder="1" applyAlignment="1">
      <alignment wrapText="1"/>
    </xf>
    <xf numFmtId="165" fontId="3" fillId="2" borderId="1" xfId="0" applyNumberFormat="1" applyFont="1" applyFill="1" applyBorder="1" applyAlignment="1"/>
    <xf numFmtId="0" fontId="1" fillId="0" borderId="1" xfId="0" applyFont="1" applyBorder="1" applyAlignment="1">
      <alignment horizontal="center"/>
    </xf>
    <xf numFmtId="164" fontId="1" fillId="2" borderId="1" xfId="0" applyNumberFormat="1" applyFont="1" applyFill="1" applyBorder="1"/>
    <xf numFmtId="164" fontId="1" fillId="2" borderId="1" xfId="1" applyFont="1" applyFill="1" applyBorder="1"/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/>
    <xf numFmtId="0" fontId="1" fillId="2" borderId="2" xfId="0" applyFont="1" applyFill="1" applyBorder="1" applyAlignment="1">
      <alignment horizontal="center"/>
    </xf>
    <xf numFmtId="164" fontId="0" fillId="3" borderId="0" xfId="1" applyFont="1" applyFill="1" applyBorder="1"/>
    <xf numFmtId="0" fontId="0" fillId="0" borderId="0" xfId="0" applyFont="1"/>
    <xf numFmtId="0" fontId="1" fillId="0" borderId="0" xfId="0" applyFont="1"/>
    <xf numFmtId="0" fontId="0" fillId="0" borderId="1" xfId="0" applyFont="1" applyBorder="1"/>
    <xf numFmtId="0" fontId="0" fillId="0" borderId="0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10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164" fontId="0" fillId="0" borderId="1" xfId="0" applyNumberFormat="1" applyFont="1" applyBorder="1" applyAlignment="1">
      <alignment vertical="center"/>
    </xf>
    <xf numFmtId="10" fontId="0" fillId="0" borderId="1" xfId="0" applyNumberFormat="1" applyFont="1" applyBorder="1" applyAlignment="1">
      <alignment horizontal="center"/>
    </xf>
    <xf numFmtId="0" fontId="0" fillId="0" borderId="0" xfId="0" applyFont="1" applyAlignment="1">
      <alignment vertical="center"/>
    </xf>
    <xf numFmtId="10" fontId="0" fillId="0" borderId="1" xfId="0" applyNumberFormat="1" applyFont="1" applyBorder="1" applyAlignment="1">
      <alignment vertical="center" wrapText="1"/>
    </xf>
    <xf numFmtId="10" fontId="0" fillId="0" borderId="1" xfId="0" applyNumberFormat="1" applyFont="1" applyBorder="1" applyAlignment="1">
      <alignment horizont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vertical="center"/>
    </xf>
    <xf numFmtId="10" fontId="0" fillId="3" borderId="1" xfId="0" applyNumberFormat="1" applyFont="1" applyFill="1" applyBorder="1" applyAlignment="1">
      <alignment vertical="center" wrapText="1"/>
    </xf>
    <xf numFmtId="10" fontId="0" fillId="0" borderId="1" xfId="0" applyNumberFormat="1" applyFont="1" applyFill="1" applyBorder="1" applyAlignment="1">
      <alignment horizontal="center"/>
    </xf>
    <xf numFmtId="164" fontId="0" fillId="3" borderId="1" xfId="0" applyNumberFormat="1" applyFont="1" applyFill="1" applyBorder="1"/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/>
    <xf numFmtId="0" fontId="0" fillId="3" borderId="0" xfId="0" applyFont="1" applyFill="1" applyBorder="1" applyAlignment="1">
      <alignment vertical="center" wrapText="1"/>
    </xf>
    <xf numFmtId="164" fontId="0" fillId="0" borderId="1" xfId="0" applyNumberFormat="1" applyFont="1" applyBorder="1"/>
    <xf numFmtId="0" fontId="1" fillId="0" borderId="3" xfId="0" applyFont="1" applyBorder="1" applyAlignment="1">
      <alignment horizontal="center"/>
    </xf>
    <xf numFmtId="44" fontId="0" fillId="0" borderId="0" xfId="0" applyNumberFormat="1" applyFont="1"/>
    <xf numFmtId="0" fontId="0" fillId="3" borderId="1" xfId="0" applyFont="1" applyFill="1" applyBorder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justify" vertical="center" wrapText="1"/>
    </xf>
    <xf numFmtId="10" fontId="0" fillId="0" borderId="1" xfId="0" applyNumberFormat="1" applyFont="1" applyBorder="1" applyAlignment="1">
      <alignment horizontal="justify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10" fontId="0" fillId="0" borderId="1" xfId="2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10" fontId="0" fillId="0" borderId="1" xfId="2" applyNumberFormat="1" applyFont="1" applyFill="1" applyBorder="1" applyAlignment="1">
      <alignment horizontal="center" vertical="center"/>
    </xf>
    <xf numFmtId="10" fontId="4" fillId="4" borderId="1" xfId="1" applyNumberFormat="1" applyFont="1" applyFill="1" applyBorder="1" applyAlignment="1">
      <alignment horizontal="center" vertical="center"/>
    </xf>
    <xf numFmtId="10" fontId="4" fillId="4" borderId="1" xfId="2" applyNumberFormat="1" applyFont="1" applyFill="1" applyBorder="1" applyAlignment="1">
      <alignment vertical="center"/>
    </xf>
    <xf numFmtId="164" fontId="4" fillId="4" borderId="1" xfId="1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horizontal="center" vertical="center"/>
    </xf>
    <xf numFmtId="2" fontId="0" fillId="0" borderId="1" xfId="2" applyNumberFormat="1" applyFon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justify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165" fontId="4" fillId="4" borderId="1" xfId="1" applyNumberFormat="1" applyFont="1" applyFill="1" applyBorder="1" applyAlignment="1">
      <alignment horizontal="center" vertical="center"/>
    </xf>
    <xf numFmtId="164" fontId="0" fillId="3" borderId="1" xfId="1" applyFont="1" applyFill="1" applyBorder="1"/>
    <xf numFmtId="0" fontId="0" fillId="3" borderId="1" xfId="0" applyFont="1" applyFill="1" applyBorder="1" applyAlignment="1">
      <alignment horizontal="justify" vertical="center" wrapText="1"/>
    </xf>
    <xf numFmtId="164" fontId="0" fillId="3" borderId="1" xfId="1" applyFont="1" applyFill="1" applyBorder="1" applyAlignment="1">
      <alignment horizontal="center" vertical="center"/>
    </xf>
    <xf numFmtId="10" fontId="0" fillId="3" borderId="1" xfId="0" applyNumberFormat="1" applyFont="1" applyFill="1" applyBorder="1"/>
    <xf numFmtId="10" fontId="0" fillId="3" borderId="1" xfId="2" applyNumberFormat="1" applyFont="1" applyFill="1" applyBorder="1"/>
    <xf numFmtId="0" fontId="1" fillId="3" borderId="1" xfId="0" applyFont="1" applyFill="1" applyBorder="1"/>
    <xf numFmtId="164" fontId="1" fillId="3" borderId="1" xfId="1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left" wrapText="1"/>
    </xf>
    <xf numFmtId="164" fontId="5" fillId="3" borderId="1" xfId="0" applyNumberFormat="1" applyFont="1" applyFill="1" applyBorder="1" applyAlignment="1">
      <alignment horizontal="center" vertical="center"/>
    </xf>
    <xf numFmtId="164" fontId="5" fillId="3" borderId="1" xfId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0" fontId="0" fillId="0" borderId="1" xfId="2" applyNumberFormat="1" applyFont="1" applyFill="1" applyBorder="1" applyAlignment="1">
      <alignment vertical="center"/>
    </xf>
    <xf numFmtId="2" fontId="0" fillId="0" borderId="0" xfId="0" applyNumberFormat="1" applyFont="1"/>
    <xf numFmtId="2" fontId="0" fillId="0" borderId="0" xfId="0" applyNumberFormat="1" applyFont="1" applyAlignment="1">
      <alignment vertical="center"/>
    </xf>
    <xf numFmtId="0" fontId="0" fillId="0" borderId="1" xfId="0" applyFont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Font="1" applyAlignment="1">
      <alignment wrapText="1"/>
    </xf>
    <xf numFmtId="0" fontId="4" fillId="3" borderId="0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9" fontId="0" fillId="0" borderId="0" xfId="2" applyFont="1"/>
    <xf numFmtId="0" fontId="0" fillId="0" borderId="0" xfId="0" applyNumberFormat="1" applyFont="1"/>
    <xf numFmtId="10" fontId="0" fillId="0" borderId="0" xfId="2" applyNumberFormat="1" applyFont="1"/>
    <xf numFmtId="10" fontId="0" fillId="0" borderId="0" xfId="0" applyNumberFormat="1" applyFont="1"/>
    <xf numFmtId="165" fontId="0" fillId="0" borderId="0" xfId="0" applyNumberFormat="1" applyFont="1"/>
    <xf numFmtId="0" fontId="0" fillId="0" borderId="1" xfId="0" applyFont="1" applyFill="1" applyBorder="1" applyAlignment="1">
      <alignment horizontal="justify" vertical="center" wrapText="1"/>
    </xf>
    <xf numFmtId="9" fontId="1" fillId="0" borderId="1" xfId="2" applyFont="1" applyBorder="1"/>
    <xf numFmtId="0" fontId="1" fillId="2" borderId="1" xfId="0" applyFont="1" applyFill="1" applyBorder="1" applyAlignment="1">
      <alignment horizontal="center"/>
    </xf>
    <xf numFmtId="10" fontId="5" fillId="0" borderId="1" xfId="2" applyNumberFormat="1" applyFont="1" applyFill="1" applyBorder="1" applyAlignment="1">
      <alignment vertical="center"/>
    </xf>
    <xf numFmtId="0" fontId="0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0" borderId="0" xfId="0" applyFont="1" applyAlignment="1">
      <alignment wrapText="1"/>
    </xf>
    <xf numFmtId="167" fontId="0" fillId="0" borderId="1" xfId="2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8" fontId="0" fillId="0" borderId="0" xfId="0" applyNumberFormat="1"/>
    <xf numFmtId="164" fontId="5" fillId="0" borderId="1" xfId="1" applyFont="1" applyBorder="1"/>
    <xf numFmtId="0" fontId="7" fillId="0" borderId="0" xfId="0" applyFont="1"/>
    <xf numFmtId="10" fontId="5" fillId="3" borderId="1" xfId="2" applyNumberFormat="1" applyFont="1" applyFill="1" applyBorder="1" applyAlignment="1">
      <alignment vertical="center"/>
    </xf>
    <xf numFmtId="164" fontId="0" fillId="3" borderId="1" xfId="1" applyFont="1" applyFill="1" applyBorder="1" applyAlignme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164" fontId="0" fillId="0" borderId="1" xfId="1" applyFont="1" applyBorder="1" applyAlignment="1">
      <alignment horizontal="center"/>
    </xf>
    <xf numFmtId="0" fontId="0" fillId="3" borderId="1" xfId="0" applyFont="1" applyFill="1" applyBorder="1" applyAlignment="1">
      <alignment horizontal="left" wrapText="1"/>
    </xf>
    <xf numFmtId="2" fontId="0" fillId="3" borderId="1" xfId="0" applyNumberFormat="1" applyFont="1" applyFill="1" applyBorder="1" applyAlignment="1">
      <alignment horizontal="left" wrapText="1"/>
    </xf>
    <xf numFmtId="0" fontId="1" fillId="0" borderId="0" xfId="0" applyFont="1" applyBorder="1" applyAlignment="1"/>
    <xf numFmtId="0" fontId="0" fillId="0" borderId="0" xfId="0" applyFont="1" applyBorder="1" applyAlignment="1"/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3" borderId="1" xfId="0" applyFill="1" applyBorder="1" applyAlignment="1">
      <alignment vertical="center" wrapText="1"/>
    </xf>
    <xf numFmtId="0" fontId="4" fillId="3" borderId="0" xfId="0" applyFont="1" applyFill="1" applyBorder="1" applyAlignment="1">
      <alignment horizontal="left" vertical="center"/>
    </xf>
    <xf numFmtId="164" fontId="1" fillId="2" borderId="1" xfId="1" applyFont="1" applyFill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1" fillId="3" borderId="0" xfId="0" applyFont="1" applyFill="1" applyBorder="1" applyAlignment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0" borderId="0" xfId="0" applyFont="1" applyAlignment="1"/>
    <xf numFmtId="0" fontId="0" fillId="0" borderId="1" xfId="0" applyFont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A1:K125"/>
  <sheetViews>
    <sheetView showGridLines="0" tabSelected="1" topLeftCell="A10" zoomScale="70" zoomScaleNormal="70" workbookViewId="0">
      <selection activeCell="F91" sqref="F91"/>
    </sheetView>
  </sheetViews>
  <sheetFormatPr defaultRowHeight="15" x14ac:dyDescent="0.25"/>
  <cols>
    <col min="1" max="1" width="6.7109375" style="72" customWidth="1"/>
    <col min="2" max="2" width="41" style="15" customWidth="1"/>
    <col min="3" max="3" width="12" style="15" customWidth="1"/>
    <col min="4" max="4" width="86.7109375" style="15" bestFit="1" customWidth="1"/>
    <col min="5" max="5" width="43.7109375" style="15" bestFit="1" customWidth="1"/>
    <col min="6" max="6" width="16.5703125" style="15" customWidth="1"/>
    <col min="7" max="7" width="17.28515625" style="15" bestFit="1" customWidth="1"/>
    <col min="8" max="16384" width="9.140625" style="15"/>
  </cols>
  <sheetData>
    <row r="1" spans="1:7" ht="15.75" thickBot="1" x14ac:dyDescent="0.3"/>
    <row r="2" spans="1:7" ht="15.75" thickBot="1" x14ac:dyDescent="0.3">
      <c r="A2" s="73" t="s">
        <v>73</v>
      </c>
      <c r="B2" s="16" t="s">
        <v>72</v>
      </c>
      <c r="C2" s="154" t="s">
        <v>167</v>
      </c>
      <c r="D2" s="155"/>
    </row>
    <row r="4" spans="1:7" x14ac:dyDescent="0.25">
      <c r="A4" s="156" t="s">
        <v>12</v>
      </c>
      <c r="B4" s="124"/>
      <c r="C4" s="124"/>
      <c r="D4" s="124"/>
      <c r="E4" s="124"/>
      <c r="F4" s="124"/>
      <c r="G4" s="124"/>
    </row>
    <row r="6" spans="1:7" x14ac:dyDescent="0.25">
      <c r="A6" s="79">
        <v>1</v>
      </c>
      <c r="B6" s="79" t="s">
        <v>13</v>
      </c>
      <c r="C6" s="121" t="s">
        <v>95</v>
      </c>
      <c r="D6" s="121"/>
      <c r="E6" s="121"/>
      <c r="F6" s="1" t="s">
        <v>6</v>
      </c>
    </row>
    <row r="7" spans="1:7" ht="32.25" customHeight="1" x14ac:dyDescent="0.25">
      <c r="A7" s="77" t="s">
        <v>15</v>
      </c>
      <c r="B7" s="17" t="s">
        <v>0</v>
      </c>
      <c r="C7" s="157" t="s">
        <v>150</v>
      </c>
      <c r="D7" s="157"/>
      <c r="E7" s="157"/>
      <c r="F7" s="78"/>
    </row>
    <row r="8" spans="1:7" x14ac:dyDescent="0.25">
      <c r="A8" s="77" t="s">
        <v>17</v>
      </c>
      <c r="B8" s="17" t="s">
        <v>1</v>
      </c>
      <c r="C8" s="17"/>
      <c r="D8" s="2"/>
      <c r="E8" s="2"/>
      <c r="F8" s="2">
        <v>0</v>
      </c>
    </row>
    <row r="9" spans="1:7" x14ac:dyDescent="0.25">
      <c r="A9" s="77" t="s">
        <v>18</v>
      </c>
      <c r="B9" s="17" t="s">
        <v>2</v>
      </c>
      <c r="C9" s="90"/>
      <c r="D9" s="2"/>
      <c r="E9" s="2"/>
      <c r="F9" s="2">
        <v>0</v>
      </c>
    </row>
    <row r="10" spans="1:7" x14ac:dyDescent="0.25">
      <c r="A10" s="77" t="s">
        <v>16</v>
      </c>
      <c r="B10" s="17" t="s">
        <v>3</v>
      </c>
      <c r="C10" s="17"/>
      <c r="D10" s="2"/>
      <c r="E10" s="2"/>
      <c r="F10" s="2">
        <v>0</v>
      </c>
    </row>
    <row r="11" spans="1:7" x14ac:dyDescent="0.25">
      <c r="A11" s="77" t="s">
        <v>19</v>
      </c>
      <c r="B11" s="17" t="s">
        <v>4</v>
      </c>
      <c r="C11" s="17"/>
      <c r="D11" s="2"/>
      <c r="E11" s="2"/>
      <c r="F11" s="2">
        <v>0</v>
      </c>
    </row>
    <row r="12" spans="1:7" x14ac:dyDescent="0.25">
      <c r="A12" s="77" t="s">
        <v>20</v>
      </c>
      <c r="B12" s="17" t="s">
        <v>5</v>
      </c>
      <c r="C12" s="17"/>
      <c r="D12" s="2"/>
      <c r="E12" s="2"/>
      <c r="F12" s="2">
        <v>0</v>
      </c>
    </row>
    <row r="13" spans="1:7" x14ac:dyDescent="0.25">
      <c r="A13" s="77"/>
      <c r="B13" s="79" t="s">
        <v>7</v>
      </c>
      <c r="C13" s="145">
        <f>SUM(F7:F12)</f>
        <v>0</v>
      </c>
      <c r="D13" s="145"/>
      <c r="E13" s="145"/>
      <c r="F13" s="145"/>
    </row>
    <row r="14" spans="1:7" x14ac:dyDescent="0.25">
      <c r="A14" s="148"/>
      <c r="B14" s="130"/>
      <c r="C14" s="130"/>
      <c r="D14" s="130"/>
      <c r="E14" s="130"/>
      <c r="F14" s="130"/>
    </row>
    <row r="15" spans="1:7" x14ac:dyDescent="0.25">
      <c r="A15" s="146" t="s">
        <v>9</v>
      </c>
      <c r="B15" s="146"/>
      <c r="C15" s="146"/>
      <c r="D15" s="146"/>
      <c r="E15" s="146"/>
      <c r="F15" s="146"/>
    </row>
    <row r="16" spans="1:7" x14ac:dyDescent="0.25">
      <c r="A16" s="147" t="s">
        <v>14</v>
      </c>
      <c r="B16" s="130"/>
      <c r="C16" s="130"/>
      <c r="D16" s="130"/>
      <c r="E16" s="130"/>
      <c r="F16" s="130"/>
    </row>
    <row r="17" spans="1:6" x14ac:dyDescent="0.25">
      <c r="A17" s="82"/>
      <c r="B17" s="12"/>
      <c r="C17" s="18"/>
      <c r="D17" s="18"/>
      <c r="E17" s="18"/>
      <c r="F17" s="18"/>
    </row>
    <row r="18" spans="1:6" x14ac:dyDescent="0.25">
      <c r="A18" s="79" t="s">
        <v>21</v>
      </c>
      <c r="B18" s="91" t="s">
        <v>22</v>
      </c>
      <c r="C18" s="79" t="s">
        <v>11</v>
      </c>
      <c r="D18" s="79" t="s">
        <v>95</v>
      </c>
      <c r="E18" s="79" t="s">
        <v>93</v>
      </c>
      <c r="F18" s="3" t="s">
        <v>6</v>
      </c>
    </row>
    <row r="19" spans="1:6" x14ac:dyDescent="0.25">
      <c r="A19" s="19" t="s">
        <v>15</v>
      </c>
      <c r="B19" s="20" t="s">
        <v>10</v>
      </c>
      <c r="C19" s="21">
        <v>8.3299999999999999E-2</v>
      </c>
      <c r="D19" s="41" t="s">
        <v>99</v>
      </c>
      <c r="E19" s="22" t="s">
        <v>94</v>
      </c>
      <c r="F19" s="23">
        <f>C13*C19</f>
        <v>0</v>
      </c>
    </row>
    <row r="20" spans="1:6" ht="30" x14ac:dyDescent="0.25">
      <c r="A20" s="19" t="s">
        <v>17</v>
      </c>
      <c r="B20" s="20" t="s">
        <v>96</v>
      </c>
      <c r="C20" s="21">
        <v>0.1111</v>
      </c>
      <c r="D20" s="42" t="s">
        <v>97</v>
      </c>
      <c r="E20" s="41" t="s">
        <v>98</v>
      </c>
      <c r="F20" s="23">
        <f>C13*C20</f>
        <v>0</v>
      </c>
    </row>
    <row r="21" spans="1:6" x14ac:dyDescent="0.25">
      <c r="A21" s="77"/>
      <c r="B21" s="79" t="s">
        <v>7</v>
      </c>
      <c r="C21" s="4">
        <f>SUM(C19:C20)</f>
        <v>0.19440000000000002</v>
      </c>
      <c r="D21" s="5"/>
      <c r="E21" s="5"/>
      <c r="F21" s="5">
        <f>SUM(F19:F20)</f>
        <v>0</v>
      </c>
    </row>
    <row r="22" spans="1:6" x14ac:dyDescent="0.25">
      <c r="A22" s="148"/>
      <c r="B22" s="130"/>
      <c r="C22" s="130"/>
      <c r="D22" s="130"/>
      <c r="E22" s="130"/>
      <c r="F22" s="130"/>
    </row>
    <row r="23" spans="1:6" x14ac:dyDescent="0.25">
      <c r="A23" s="136" t="s">
        <v>24</v>
      </c>
      <c r="B23" s="136"/>
      <c r="C23" s="136"/>
      <c r="D23" s="136"/>
      <c r="E23" s="136"/>
      <c r="F23" s="136"/>
    </row>
    <row r="24" spans="1:6" x14ac:dyDescent="0.25">
      <c r="A24" s="82"/>
      <c r="B24" s="18"/>
      <c r="C24" s="18"/>
      <c r="D24" s="18"/>
      <c r="E24" s="18"/>
      <c r="F24" s="18"/>
    </row>
    <row r="25" spans="1:6" x14ac:dyDescent="0.25">
      <c r="A25" s="13" t="s">
        <v>23</v>
      </c>
      <c r="B25" s="3" t="s">
        <v>25</v>
      </c>
      <c r="C25" s="79" t="s">
        <v>11</v>
      </c>
      <c r="D25" s="79" t="s">
        <v>95</v>
      </c>
      <c r="E25" s="79" t="s">
        <v>93</v>
      </c>
      <c r="F25" s="3" t="s">
        <v>26</v>
      </c>
    </row>
    <row r="26" spans="1:6" s="25" customFormat="1" x14ac:dyDescent="0.25">
      <c r="A26" s="19" t="s">
        <v>15</v>
      </c>
      <c r="B26" s="20" t="s">
        <v>27</v>
      </c>
      <c r="C26" s="74">
        <v>0.2</v>
      </c>
      <c r="D26" s="21" t="s">
        <v>87</v>
      </c>
      <c r="E26" s="24" t="s">
        <v>116</v>
      </c>
      <c r="F26" s="23">
        <f>($C$13+$F$21)*C26</f>
        <v>0</v>
      </c>
    </row>
    <row r="27" spans="1:6" s="25" customFormat="1" ht="30" x14ac:dyDescent="0.25">
      <c r="A27" s="19" t="s">
        <v>17</v>
      </c>
      <c r="B27" s="20" t="s">
        <v>28</v>
      </c>
      <c r="C27" s="74">
        <v>2.5000000000000001E-2</v>
      </c>
      <c r="D27" s="26" t="s">
        <v>127</v>
      </c>
      <c r="E27" s="27" t="s">
        <v>117</v>
      </c>
      <c r="F27" s="23">
        <f t="shared" ref="F27:F33" si="0">($C$13+$F$21)*C27</f>
        <v>0</v>
      </c>
    </row>
    <row r="28" spans="1:6" s="25" customFormat="1" x14ac:dyDescent="0.25">
      <c r="A28" s="28" t="s">
        <v>18</v>
      </c>
      <c r="B28" s="29" t="s">
        <v>164</v>
      </c>
      <c r="C28" s="113">
        <v>0.03</v>
      </c>
      <c r="D28" s="30" t="s">
        <v>163</v>
      </c>
      <c r="E28" s="31" t="s">
        <v>165</v>
      </c>
      <c r="F28" s="23">
        <f>($C$13+$F$21)*C28</f>
        <v>0</v>
      </c>
    </row>
    <row r="29" spans="1:6" s="25" customFormat="1" x14ac:dyDescent="0.25">
      <c r="A29" s="19" t="s">
        <v>16</v>
      </c>
      <c r="B29" s="20" t="s">
        <v>29</v>
      </c>
      <c r="C29" s="74">
        <v>1.4999999999999999E-2</v>
      </c>
      <c r="D29" s="20" t="s">
        <v>89</v>
      </c>
      <c r="E29" s="77" t="s">
        <v>118</v>
      </c>
      <c r="F29" s="23">
        <f t="shared" si="0"/>
        <v>0</v>
      </c>
    </row>
    <row r="30" spans="1:6" s="25" customFormat="1" x14ac:dyDescent="0.25">
      <c r="A30" s="19" t="s">
        <v>19</v>
      </c>
      <c r="B30" s="20" t="s">
        <v>30</v>
      </c>
      <c r="C30" s="74">
        <v>0.01</v>
      </c>
      <c r="D30" s="21" t="s">
        <v>88</v>
      </c>
      <c r="E30" s="24" t="s">
        <v>119</v>
      </c>
      <c r="F30" s="23">
        <f t="shared" si="0"/>
        <v>0</v>
      </c>
    </row>
    <row r="31" spans="1:6" s="25" customFormat="1" x14ac:dyDescent="0.25">
      <c r="A31" s="19" t="s">
        <v>20</v>
      </c>
      <c r="B31" s="20" t="s">
        <v>31</v>
      </c>
      <c r="C31" s="74">
        <v>6.0000000000000001E-3</v>
      </c>
      <c r="D31" s="26" t="s">
        <v>90</v>
      </c>
      <c r="E31" s="27" t="s">
        <v>120</v>
      </c>
      <c r="F31" s="23">
        <f t="shared" si="0"/>
        <v>0</v>
      </c>
    </row>
    <row r="32" spans="1:6" s="25" customFormat="1" x14ac:dyDescent="0.25">
      <c r="A32" s="19" t="s">
        <v>32</v>
      </c>
      <c r="B32" s="20" t="s">
        <v>33</v>
      </c>
      <c r="C32" s="74">
        <v>2E-3</v>
      </c>
      <c r="D32" s="21" t="s">
        <v>91</v>
      </c>
      <c r="E32" s="24" t="s">
        <v>121</v>
      </c>
      <c r="F32" s="23">
        <f t="shared" si="0"/>
        <v>0</v>
      </c>
    </row>
    <row r="33" spans="1:6" s="25" customFormat="1" x14ac:dyDescent="0.25">
      <c r="A33" s="19" t="s">
        <v>34</v>
      </c>
      <c r="B33" s="20" t="s">
        <v>35</v>
      </c>
      <c r="C33" s="74">
        <v>0.08</v>
      </c>
      <c r="D33" s="26" t="s">
        <v>92</v>
      </c>
      <c r="E33" s="27" t="s">
        <v>122</v>
      </c>
      <c r="F33" s="23">
        <f t="shared" si="0"/>
        <v>0</v>
      </c>
    </row>
    <row r="34" spans="1:6" x14ac:dyDescent="0.25">
      <c r="A34" s="77"/>
      <c r="B34" s="79" t="s">
        <v>7</v>
      </c>
      <c r="C34" s="4">
        <f>SUM(C26:C33)</f>
        <v>0.36800000000000005</v>
      </c>
      <c r="D34" s="5"/>
      <c r="E34" s="5"/>
      <c r="F34" s="5">
        <f>SUM(F26:F33)</f>
        <v>0</v>
      </c>
    </row>
    <row r="35" spans="1:6" x14ac:dyDescent="0.25">
      <c r="A35" s="148"/>
      <c r="B35" s="130"/>
      <c r="C35" s="130"/>
      <c r="D35" s="130"/>
      <c r="E35" s="130"/>
      <c r="F35" s="130"/>
    </row>
    <row r="36" spans="1:6" x14ac:dyDescent="0.25">
      <c r="A36" s="136" t="s">
        <v>36</v>
      </c>
      <c r="B36" s="149"/>
      <c r="C36" s="149"/>
      <c r="D36" s="149"/>
      <c r="E36" s="149"/>
      <c r="F36" s="149"/>
    </row>
    <row r="37" spans="1:6" x14ac:dyDescent="0.25">
      <c r="A37" s="82"/>
      <c r="B37" s="18"/>
      <c r="C37" s="18"/>
      <c r="D37" s="18"/>
      <c r="E37" s="18"/>
      <c r="F37" s="18"/>
    </row>
    <row r="38" spans="1:6" x14ac:dyDescent="0.25">
      <c r="A38" s="79" t="s">
        <v>37</v>
      </c>
      <c r="B38" s="3" t="s">
        <v>38</v>
      </c>
      <c r="C38" s="121" t="s">
        <v>95</v>
      </c>
      <c r="D38" s="121"/>
      <c r="E38" s="79" t="s">
        <v>93</v>
      </c>
      <c r="F38" s="1" t="s">
        <v>26</v>
      </c>
    </row>
    <row r="39" spans="1:6" s="25" customFormat="1" ht="45" customHeight="1" x14ac:dyDescent="0.25">
      <c r="A39" s="67" t="s">
        <v>15</v>
      </c>
      <c r="B39" s="68" t="s">
        <v>86</v>
      </c>
      <c r="C39" s="150" t="s">
        <v>180</v>
      </c>
      <c r="D39" s="150"/>
      <c r="E39" s="69" t="s">
        <v>151</v>
      </c>
      <c r="F39" s="70"/>
    </row>
    <row r="40" spans="1:6" s="25" customFormat="1" ht="30" customHeight="1" x14ac:dyDescent="0.25">
      <c r="A40" s="67" t="s">
        <v>17</v>
      </c>
      <c r="B40" s="68" t="s">
        <v>39</v>
      </c>
      <c r="C40" s="150" t="s">
        <v>181</v>
      </c>
      <c r="D40" s="150"/>
      <c r="E40" s="69" t="s">
        <v>185</v>
      </c>
      <c r="F40" s="71"/>
    </row>
    <row r="41" spans="1:6" s="25" customFormat="1" ht="30" customHeight="1" x14ac:dyDescent="0.25">
      <c r="A41" s="19" t="s">
        <v>18</v>
      </c>
      <c r="B41" s="29" t="s">
        <v>146</v>
      </c>
      <c r="C41" s="151" t="s">
        <v>182</v>
      </c>
      <c r="D41" s="151"/>
      <c r="E41" s="61"/>
      <c r="F41" s="62"/>
    </row>
    <row r="42" spans="1:6" s="25" customFormat="1" ht="30" customHeight="1" x14ac:dyDescent="0.25">
      <c r="A42" s="19" t="s">
        <v>16</v>
      </c>
      <c r="B42" s="29" t="s">
        <v>144</v>
      </c>
      <c r="C42" s="152" t="s">
        <v>183</v>
      </c>
      <c r="D42" s="153"/>
      <c r="E42" s="61"/>
      <c r="F42" s="62"/>
    </row>
    <row r="43" spans="1:6" s="25" customFormat="1" ht="30" customHeight="1" x14ac:dyDescent="0.25">
      <c r="A43" s="19" t="s">
        <v>19</v>
      </c>
      <c r="B43" s="29" t="s">
        <v>145</v>
      </c>
      <c r="C43" s="152" t="s">
        <v>184</v>
      </c>
      <c r="D43" s="153"/>
      <c r="E43" s="61"/>
      <c r="F43" s="62"/>
    </row>
    <row r="44" spans="1:6" s="25" customFormat="1" ht="30" customHeight="1" x14ac:dyDescent="0.25">
      <c r="A44" s="19" t="s">
        <v>20</v>
      </c>
      <c r="B44" s="20" t="s">
        <v>40</v>
      </c>
      <c r="C44" s="151"/>
      <c r="D44" s="151"/>
      <c r="E44" s="41"/>
      <c r="F44" s="23">
        <v>0</v>
      </c>
    </row>
    <row r="45" spans="1:6" x14ac:dyDescent="0.25">
      <c r="A45" s="77"/>
      <c r="B45" s="79" t="s">
        <v>7</v>
      </c>
      <c r="C45" s="145">
        <f>SUM(F39:F44)</f>
        <v>0</v>
      </c>
      <c r="D45" s="145"/>
      <c r="E45" s="145"/>
      <c r="F45" s="145"/>
    </row>
    <row r="46" spans="1:6" x14ac:dyDescent="0.25">
      <c r="A46" s="82"/>
      <c r="B46" s="18"/>
      <c r="C46" s="18"/>
      <c r="D46" s="18"/>
      <c r="E46" s="18"/>
      <c r="F46" s="18"/>
    </row>
    <row r="47" spans="1:6" x14ac:dyDescent="0.25">
      <c r="A47" s="136" t="s">
        <v>41</v>
      </c>
      <c r="B47" s="136"/>
      <c r="C47" s="136"/>
      <c r="D47" s="136"/>
      <c r="E47" s="136"/>
      <c r="F47" s="136"/>
    </row>
    <row r="48" spans="1:6" x14ac:dyDescent="0.25">
      <c r="A48" s="82"/>
      <c r="B48" s="18"/>
      <c r="C48" s="18"/>
      <c r="D48" s="18"/>
      <c r="E48" s="18"/>
      <c r="F48" s="18"/>
    </row>
    <row r="49" spans="1:11" ht="30" customHeight="1" x14ac:dyDescent="0.25">
      <c r="A49" s="79">
        <v>2</v>
      </c>
      <c r="B49" s="6" t="s">
        <v>42</v>
      </c>
      <c r="C49" s="121" t="s">
        <v>26</v>
      </c>
      <c r="D49" s="121"/>
      <c r="E49" s="121"/>
      <c r="F49" s="121"/>
    </row>
    <row r="50" spans="1:11" ht="30" x14ac:dyDescent="0.25">
      <c r="A50" s="77" t="s">
        <v>21</v>
      </c>
      <c r="B50" s="40" t="s">
        <v>43</v>
      </c>
      <c r="C50" s="132">
        <f>F21</f>
        <v>0</v>
      </c>
      <c r="D50" s="132"/>
      <c r="E50" s="132"/>
      <c r="F50" s="133"/>
    </row>
    <row r="51" spans="1:11" x14ac:dyDescent="0.25">
      <c r="A51" s="77" t="s">
        <v>23</v>
      </c>
      <c r="B51" s="17" t="s">
        <v>44</v>
      </c>
      <c r="C51" s="132">
        <f>F34</f>
        <v>0</v>
      </c>
      <c r="D51" s="132"/>
      <c r="E51" s="132"/>
      <c r="F51" s="133"/>
    </row>
    <row r="52" spans="1:11" x14ac:dyDescent="0.25">
      <c r="A52" s="77" t="s">
        <v>37</v>
      </c>
      <c r="B52" s="17" t="s">
        <v>38</v>
      </c>
      <c r="C52" s="132">
        <f>C45</f>
        <v>0</v>
      </c>
      <c r="D52" s="132"/>
      <c r="E52" s="132"/>
      <c r="F52" s="133"/>
    </row>
    <row r="53" spans="1:11" x14ac:dyDescent="0.25">
      <c r="A53" s="77"/>
      <c r="B53" s="79" t="s">
        <v>7</v>
      </c>
      <c r="C53" s="145">
        <f>SUM(C50:F52)</f>
        <v>0</v>
      </c>
      <c r="D53" s="145"/>
      <c r="E53" s="145"/>
      <c r="F53" s="145"/>
    </row>
    <row r="54" spans="1:11" x14ac:dyDescent="0.25">
      <c r="A54" s="82"/>
      <c r="B54" s="18"/>
      <c r="C54" s="18"/>
      <c r="D54" s="18"/>
      <c r="E54" s="18"/>
      <c r="F54" s="18"/>
    </row>
    <row r="55" spans="1:11" x14ac:dyDescent="0.25">
      <c r="A55" s="136" t="s">
        <v>45</v>
      </c>
      <c r="B55" s="136"/>
      <c r="C55" s="136"/>
      <c r="D55" s="136"/>
      <c r="E55" s="136"/>
      <c r="F55" s="136"/>
    </row>
    <row r="56" spans="1:11" x14ac:dyDescent="0.25">
      <c r="A56" s="11"/>
      <c r="B56" s="12"/>
      <c r="C56" s="18"/>
      <c r="D56" s="18"/>
      <c r="E56" s="18"/>
      <c r="F56" s="18"/>
    </row>
    <row r="57" spans="1:11" x14ac:dyDescent="0.25">
      <c r="A57" s="43">
        <v>3</v>
      </c>
      <c r="B57" s="44" t="s">
        <v>46</v>
      </c>
      <c r="C57" s="43" t="s">
        <v>11</v>
      </c>
      <c r="D57" s="43" t="s">
        <v>95</v>
      </c>
      <c r="E57" s="43" t="s">
        <v>93</v>
      </c>
      <c r="F57" s="1" t="s">
        <v>26</v>
      </c>
    </row>
    <row r="58" spans="1:11" s="25" customFormat="1" x14ac:dyDescent="0.25">
      <c r="A58" s="19" t="s">
        <v>15</v>
      </c>
      <c r="B58" s="41" t="s">
        <v>47</v>
      </c>
      <c r="C58" s="45">
        <v>4.1999999999999997E-3</v>
      </c>
      <c r="D58" s="41" t="s">
        <v>100</v>
      </c>
      <c r="E58" s="41" t="s">
        <v>136</v>
      </c>
      <c r="F58" s="46">
        <f>$C$13*C58</f>
        <v>0</v>
      </c>
    </row>
    <row r="59" spans="1:11" ht="30" x14ac:dyDescent="0.25">
      <c r="A59" s="19" t="s">
        <v>17</v>
      </c>
      <c r="B59" s="41" t="s">
        <v>101</v>
      </c>
      <c r="C59" s="47">
        <f>C58*C33</f>
        <v>3.3599999999999998E-4</v>
      </c>
      <c r="D59" s="41" t="s">
        <v>102</v>
      </c>
      <c r="E59" s="48" t="s">
        <v>149</v>
      </c>
      <c r="F59" s="46">
        <f>$C$13*C59</f>
        <v>0</v>
      </c>
    </row>
    <row r="60" spans="1:11" ht="30" x14ac:dyDescent="0.25">
      <c r="A60" s="19" t="s">
        <v>18</v>
      </c>
      <c r="B60" s="41" t="s">
        <v>103</v>
      </c>
      <c r="C60" s="49">
        <v>0.02</v>
      </c>
      <c r="D60" s="41" t="s">
        <v>123</v>
      </c>
      <c r="E60" s="41" t="s">
        <v>124</v>
      </c>
      <c r="F60" s="46">
        <f t="shared" ref="F60:F63" si="1">$C$13*C60</f>
        <v>0</v>
      </c>
      <c r="H60" s="84"/>
      <c r="I60" s="86"/>
      <c r="J60" s="85"/>
    </row>
    <row r="61" spans="1:11" ht="59.25" customHeight="1" x14ac:dyDescent="0.25">
      <c r="A61" s="19" t="s">
        <v>16</v>
      </c>
      <c r="B61" s="41" t="s">
        <v>48</v>
      </c>
      <c r="C61" s="45">
        <v>1.8499999999999999E-2</v>
      </c>
      <c r="D61" s="41" t="s">
        <v>128</v>
      </c>
      <c r="E61" s="48" t="s">
        <v>137</v>
      </c>
      <c r="F61" s="46">
        <f>$C$13*C61</f>
        <v>0</v>
      </c>
      <c r="I61" s="87"/>
    </row>
    <row r="62" spans="1:11" ht="29.25" customHeight="1" x14ac:dyDescent="0.25">
      <c r="A62" s="19" t="s">
        <v>19</v>
      </c>
      <c r="B62" s="41" t="s">
        <v>104</v>
      </c>
      <c r="C62" s="45">
        <f>C61*C34</f>
        <v>6.8080000000000007E-3</v>
      </c>
      <c r="D62" s="41" t="s">
        <v>102</v>
      </c>
      <c r="E62" s="48" t="s">
        <v>147</v>
      </c>
      <c r="F62" s="46">
        <f>$C$13*C62</f>
        <v>0</v>
      </c>
      <c r="H62" s="75"/>
    </row>
    <row r="63" spans="1:11" ht="30.75" customHeight="1" x14ac:dyDescent="0.25">
      <c r="A63" s="19" t="s">
        <v>20</v>
      </c>
      <c r="B63" s="41" t="s">
        <v>105</v>
      </c>
      <c r="C63" s="49">
        <v>0.02</v>
      </c>
      <c r="D63" s="41" t="s">
        <v>123</v>
      </c>
      <c r="E63" s="41" t="s">
        <v>124</v>
      </c>
      <c r="F63" s="46">
        <f t="shared" si="1"/>
        <v>0</v>
      </c>
    </row>
    <row r="64" spans="1:11" x14ac:dyDescent="0.25">
      <c r="A64" s="135" t="s">
        <v>7</v>
      </c>
      <c r="B64" s="135"/>
      <c r="C64" s="50">
        <f>SUM(C58:C63)</f>
        <v>6.9844000000000003E-2</v>
      </c>
      <c r="D64" s="51"/>
      <c r="E64" s="52"/>
      <c r="F64" s="7">
        <f>SUM(F58:F63)</f>
        <v>0</v>
      </c>
      <c r="K64" s="88"/>
    </row>
    <row r="65" spans="1:8" x14ac:dyDescent="0.25">
      <c r="A65" s="82"/>
      <c r="B65" s="18"/>
      <c r="C65" s="18"/>
      <c r="D65" s="18"/>
      <c r="E65" s="18"/>
      <c r="F65" s="18"/>
    </row>
    <row r="66" spans="1:8" x14ac:dyDescent="0.25">
      <c r="A66" s="136" t="s">
        <v>49</v>
      </c>
      <c r="B66" s="136"/>
      <c r="C66" s="136"/>
      <c r="D66" s="136"/>
      <c r="E66" s="136"/>
      <c r="F66" s="136"/>
    </row>
    <row r="67" spans="1:8" x14ac:dyDescent="0.25">
      <c r="A67" s="82"/>
      <c r="B67" s="18"/>
      <c r="C67" s="18"/>
      <c r="D67" s="18"/>
      <c r="E67" s="18"/>
      <c r="F67" s="18"/>
    </row>
    <row r="68" spans="1:8" x14ac:dyDescent="0.25">
      <c r="A68" s="136" t="s">
        <v>50</v>
      </c>
      <c r="B68" s="136"/>
      <c r="C68" s="136"/>
      <c r="D68" s="136"/>
      <c r="E68" s="136"/>
      <c r="F68" s="136"/>
    </row>
    <row r="69" spans="1:8" x14ac:dyDescent="0.25">
      <c r="A69" s="82"/>
      <c r="B69" s="18"/>
      <c r="C69" s="18"/>
      <c r="D69" s="18"/>
      <c r="E69" s="18"/>
      <c r="F69" s="18"/>
    </row>
    <row r="70" spans="1:8" x14ac:dyDescent="0.25">
      <c r="A70" s="79" t="s">
        <v>51</v>
      </c>
      <c r="B70" s="3" t="s">
        <v>52</v>
      </c>
      <c r="C70" s="79" t="s">
        <v>11</v>
      </c>
      <c r="D70" s="79" t="s">
        <v>95</v>
      </c>
      <c r="E70" s="79" t="s">
        <v>93</v>
      </c>
      <c r="F70" s="1" t="s">
        <v>26</v>
      </c>
    </row>
    <row r="71" spans="1:8" ht="26.25" customHeight="1" x14ac:dyDescent="0.25">
      <c r="A71" s="19" t="s">
        <v>15</v>
      </c>
      <c r="B71" s="89" t="s">
        <v>106</v>
      </c>
      <c r="C71" s="47">
        <v>7.6E-3</v>
      </c>
      <c r="D71" s="41" t="s">
        <v>107</v>
      </c>
      <c r="E71" s="41" t="s">
        <v>125</v>
      </c>
      <c r="F71" s="32">
        <f>$C$13*C71</f>
        <v>0</v>
      </c>
    </row>
    <row r="72" spans="1:8" ht="31.5" customHeight="1" x14ac:dyDescent="0.25">
      <c r="A72" s="19" t="s">
        <v>17</v>
      </c>
      <c r="B72" s="89" t="s">
        <v>108</v>
      </c>
      <c r="C72" s="47">
        <v>4.1000000000000003E-3</v>
      </c>
      <c r="D72" s="41" t="s">
        <v>139</v>
      </c>
      <c r="E72" s="41" t="s">
        <v>138</v>
      </c>
      <c r="F72" s="32">
        <f t="shared" ref="F72:F75" si="2">$C$13*C72</f>
        <v>0</v>
      </c>
    </row>
    <row r="73" spans="1:8" s="25" customFormat="1" ht="26.25" customHeight="1" x14ac:dyDescent="0.25">
      <c r="A73" s="19" t="s">
        <v>18</v>
      </c>
      <c r="B73" s="89" t="s">
        <v>109</v>
      </c>
      <c r="C73" s="47">
        <v>2.0000000000000001E-4</v>
      </c>
      <c r="D73" s="41" t="s">
        <v>110</v>
      </c>
      <c r="E73" s="41" t="s">
        <v>126</v>
      </c>
      <c r="F73" s="32">
        <f t="shared" si="2"/>
        <v>0</v>
      </c>
      <c r="H73" s="76"/>
    </row>
    <row r="74" spans="1:8" ht="33.75" customHeight="1" x14ac:dyDescent="0.25">
      <c r="A74" s="19" t="s">
        <v>16</v>
      </c>
      <c r="B74" s="89" t="s">
        <v>111</v>
      </c>
      <c r="C74" s="47">
        <v>5.0000000000000001E-4</v>
      </c>
      <c r="D74" s="41" t="s">
        <v>112</v>
      </c>
      <c r="E74" s="41" t="s">
        <v>140</v>
      </c>
      <c r="F74" s="32">
        <f t="shared" si="2"/>
        <v>0</v>
      </c>
    </row>
    <row r="75" spans="1:8" ht="24" customHeight="1" x14ac:dyDescent="0.25">
      <c r="A75" s="19" t="s">
        <v>19</v>
      </c>
      <c r="B75" s="89" t="s">
        <v>113</v>
      </c>
      <c r="C75" s="47">
        <v>4.0000000000000002E-4</v>
      </c>
      <c r="D75" s="41" t="s">
        <v>114</v>
      </c>
      <c r="E75" s="41" t="s">
        <v>141</v>
      </c>
      <c r="F75" s="32">
        <f t="shared" si="2"/>
        <v>0</v>
      </c>
    </row>
    <row r="76" spans="1:8" ht="24" customHeight="1" x14ac:dyDescent="0.25">
      <c r="A76" s="135" t="s">
        <v>7</v>
      </c>
      <c r="B76" s="135"/>
      <c r="C76" s="50">
        <f>SUM(C71:C75)</f>
        <v>1.2800000000000001E-2</v>
      </c>
      <c r="D76" s="51"/>
      <c r="E76" s="52"/>
      <c r="F76" s="52">
        <f>SUM(F71:F75)</f>
        <v>0</v>
      </c>
    </row>
    <row r="77" spans="1:8" x14ac:dyDescent="0.25">
      <c r="A77" s="33"/>
      <c r="B77" s="34"/>
      <c r="C77" s="34"/>
      <c r="D77" s="35"/>
      <c r="E77" s="34"/>
      <c r="F77" s="14"/>
    </row>
    <row r="78" spans="1:8" ht="25.5" customHeight="1" x14ac:dyDescent="0.25">
      <c r="A78" s="43" t="s">
        <v>53</v>
      </c>
      <c r="B78" s="44" t="s">
        <v>54</v>
      </c>
      <c r="C78" s="43" t="s">
        <v>11</v>
      </c>
      <c r="D78" s="43" t="s">
        <v>95</v>
      </c>
      <c r="E78" s="43" t="s">
        <v>93</v>
      </c>
      <c r="F78" s="53" t="s">
        <v>26</v>
      </c>
    </row>
    <row r="79" spans="1:8" ht="30" x14ac:dyDescent="0.25">
      <c r="A79" s="19" t="s">
        <v>15</v>
      </c>
      <c r="B79" s="22" t="s">
        <v>55</v>
      </c>
      <c r="C79" s="54">
        <v>0</v>
      </c>
      <c r="D79" s="41"/>
      <c r="E79" s="41" t="s">
        <v>130</v>
      </c>
      <c r="F79" s="55">
        <v>0</v>
      </c>
    </row>
    <row r="80" spans="1:8" ht="15" customHeight="1" x14ac:dyDescent="0.25">
      <c r="A80" s="33"/>
      <c r="B80" s="34"/>
      <c r="C80" s="34"/>
      <c r="D80" s="35"/>
      <c r="E80" s="34"/>
      <c r="F80" s="14"/>
    </row>
    <row r="81" spans="1:6" ht="13.5" customHeight="1" x14ac:dyDescent="0.25">
      <c r="A81" s="144" t="s">
        <v>56</v>
      </c>
      <c r="B81" s="144"/>
      <c r="C81" s="144"/>
      <c r="D81" s="144"/>
      <c r="E81" s="144"/>
      <c r="F81" s="144"/>
    </row>
    <row r="82" spans="1:6" ht="15.75" customHeight="1" x14ac:dyDescent="0.25">
      <c r="A82" s="81"/>
      <c r="B82" s="81"/>
      <c r="C82" s="81"/>
      <c r="D82" s="81"/>
      <c r="E82" s="81"/>
      <c r="F82" s="81"/>
    </row>
    <row r="83" spans="1:6" x14ac:dyDescent="0.25">
      <c r="A83" s="56">
        <v>4</v>
      </c>
      <c r="B83" s="57" t="s">
        <v>57</v>
      </c>
      <c r="C83" s="56" t="s">
        <v>11</v>
      </c>
      <c r="D83" s="56" t="s">
        <v>95</v>
      </c>
      <c r="E83" s="56" t="s">
        <v>93</v>
      </c>
      <c r="F83" s="58" t="s">
        <v>26</v>
      </c>
    </row>
    <row r="84" spans="1:6" x14ac:dyDescent="0.25">
      <c r="A84" s="19" t="s">
        <v>51</v>
      </c>
      <c r="B84" s="41" t="s">
        <v>52</v>
      </c>
      <c r="C84" s="19"/>
      <c r="D84" s="19"/>
      <c r="E84" s="19"/>
      <c r="F84" s="46">
        <f>F76</f>
        <v>0</v>
      </c>
    </row>
    <row r="85" spans="1:6" ht="30" x14ac:dyDescent="0.25">
      <c r="A85" s="19" t="s">
        <v>53</v>
      </c>
      <c r="B85" s="41" t="s">
        <v>58</v>
      </c>
      <c r="C85" s="19"/>
      <c r="D85" s="83"/>
      <c r="E85" s="41" t="s">
        <v>129</v>
      </c>
      <c r="F85" s="55">
        <v>0</v>
      </c>
    </row>
    <row r="86" spans="1:6" x14ac:dyDescent="0.25">
      <c r="A86" s="135" t="s">
        <v>7</v>
      </c>
      <c r="B86" s="135"/>
      <c r="C86" s="51"/>
      <c r="D86" s="51"/>
      <c r="E86" s="52"/>
      <c r="F86" s="59">
        <f>F84</f>
        <v>0</v>
      </c>
    </row>
    <row r="87" spans="1:6" x14ac:dyDescent="0.25">
      <c r="A87" s="82"/>
      <c r="B87" s="18"/>
      <c r="C87" s="18"/>
      <c r="D87" s="18"/>
      <c r="E87" s="18"/>
      <c r="F87" s="18"/>
    </row>
    <row r="88" spans="1:6" x14ac:dyDescent="0.25">
      <c r="A88" s="136" t="s">
        <v>59</v>
      </c>
      <c r="B88" s="136"/>
      <c r="C88" s="136"/>
      <c r="D88" s="136"/>
      <c r="E88" s="136"/>
      <c r="F88" s="136"/>
    </row>
    <row r="89" spans="1:6" x14ac:dyDescent="0.25">
      <c r="A89" s="82"/>
      <c r="B89" s="18"/>
      <c r="C89" s="18"/>
      <c r="D89" s="18"/>
      <c r="E89" s="18"/>
      <c r="F89" s="18"/>
    </row>
    <row r="90" spans="1:6" x14ac:dyDescent="0.25">
      <c r="A90" s="79">
        <v>5</v>
      </c>
      <c r="B90" s="3" t="s">
        <v>60</v>
      </c>
      <c r="C90" s="121" t="s">
        <v>93</v>
      </c>
      <c r="D90" s="121"/>
      <c r="E90" s="121"/>
      <c r="F90" s="79" t="s">
        <v>26</v>
      </c>
    </row>
    <row r="91" spans="1:6" x14ac:dyDescent="0.25">
      <c r="A91" s="77" t="s">
        <v>15</v>
      </c>
      <c r="B91" s="17" t="s">
        <v>61</v>
      </c>
      <c r="C91" s="137" t="s">
        <v>143</v>
      </c>
      <c r="D91" s="138"/>
      <c r="E91" s="139"/>
      <c r="F91" s="111"/>
    </row>
    <row r="92" spans="1:6" ht="15" customHeight="1" x14ac:dyDescent="0.25">
      <c r="A92" s="77" t="s">
        <v>17</v>
      </c>
      <c r="B92" s="17" t="s">
        <v>62</v>
      </c>
      <c r="C92" s="137" t="s">
        <v>131</v>
      </c>
      <c r="D92" s="138"/>
      <c r="E92" s="139"/>
      <c r="F92" s="36">
        <v>0</v>
      </c>
    </row>
    <row r="93" spans="1:6" ht="15" customHeight="1" x14ac:dyDescent="0.25">
      <c r="A93" s="77" t="s">
        <v>18</v>
      </c>
      <c r="B93" s="17" t="s">
        <v>63</v>
      </c>
      <c r="C93" s="137" t="s">
        <v>132</v>
      </c>
      <c r="D93" s="138"/>
      <c r="E93" s="139"/>
      <c r="F93" s="36">
        <v>0</v>
      </c>
    </row>
    <row r="94" spans="1:6" ht="15" customHeight="1" x14ac:dyDescent="0.25">
      <c r="A94" s="77" t="s">
        <v>16</v>
      </c>
      <c r="B94" s="17" t="s">
        <v>148</v>
      </c>
      <c r="C94" s="137" t="s">
        <v>186</v>
      </c>
      <c r="D94" s="138"/>
      <c r="E94" s="139"/>
      <c r="F94" s="36">
        <v>0</v>
      </c>
    </row>
    <row r="95" spans="1:6" x14ac:dyDescent="0.25">
      <c r="A95" s="77"/>
      <c r="B95" s="79" t="s">
        <v>7</v>
      </c>
      <c r="C95" s="140"/>
      <c r="D95" s="141"/>
      <c r="E95" s="142"/>
      <c r="F95" s="9">
        <f>F94+F93+F92+F91</f>
        <v>0</v>
      </c>
    </row>
    <row r="96" spans="1:6" x14ac:dyDescent="0.25">
      <c r="A96" s="82"/>
      <c r="B96" s="18"/>
      <c r="C96" s="18"/>
      <c r="D96" s="18"/>
      <c r="E96" s="18"/>
      <c r="F96" s="18"/>
    </row>
    <row r="97" spans="1:6" x14ac:dyDescent="0.25">
      <c r="A97" s="136" t="s">
        <v>64</v>
      </c>
      <c r="B97" s="136"/>
      <c r="C97" s="136"/>
      <c r="D97" s="136"/>
      <c r="E97" s="136"/>
      <c r="F97" s="136"/>
    </row>
    <row r="98" spans="1:6" x14ac:dyDescent="0.25">
      <c r="A98" s="82"/>
      <c r="B98" s="18"/>
      <c r="C98" s="18"/>
      <c r="D98" s="18"/>
      <c r="E98" s="18"/>
      <c r="F98" s="18"/>
    </row>
    <row r="99" spans="1:6" x14ac:dyDescent="0.25">
      <c r="A99" s="79">
        <v>6</v>
      </c>
      <c r="B99" s="3" t="s">
        <v>65</v>
      </c>
      <c r="C99" s="79" t="s">
        <v>11</v>
      </c>
      <c r="D99" s="121" t="s">
        <v>93</v>
      </c>
      <c r="E99" s="121"/>
      <c r="F99" s="79" t="s">
        <v>26</v>
      </c>
    </row>
    <row r="100" spans="1:6" ht="24.75" customHeight="1" x14ac:dyDescent="0.25">
      <c r="A100" s="77" t="s">
        <v>15</v>
      </c>
      <c r="B100" s="39" t="s">
        <v>66</v>
      </c>
      <c r="C100" s="63">
        <v>0.03</v>
      </c>
      <c r="D100" s="143" t="s">
        <v>135</v>
      </c>
      <c r="E100" s="143"/>
      <c r="F100" s="32">
        <f>($C$13+$C$53+$F$64+$F$86+$F$95)*C100</f>
        <v>0</v>
      </c>
    </row>
    <row r="101" spans="1:6" ht="23.25" customHeight="1" x14ac:dyDescent="0.25">
      <c r="A101" s="77" t="s">
        <v>17</v>
      </c>
      <c r="B101" s="39" t="s">
        <v>67</v>
      </c>
      <c r="C101" s="63">
        <v>6.7900000000000002E-2</v>
      </c>
      <c r="D101" s="143"/>
      <c r="E101" s="143"/>
      <c r="F101" s="32">
        <f>($C$13+$C$53+$F$64+$F$86+$F$95+F100)*C101</f>
        <v>0</v>
      </c>
    </row>
    <row r="102" spans="1:6" x14ac:dyDescent="0.25">
      <c r="A102" s="77" t="s">
        <v>18</v>
      </c>
      <c r="B102" s="65" t="s">
        <v>68</v>
      </c>
      <c r="C102" s="39"/>
      <c r="D102" s="134"/>
      <c r="E102" s="134"/>
      <c r="F102" s="66">
        <f>SUM(F103:F105)</f>
        <v>0</v>
      </c>
    </row>
    <row r="103" spans="1:6" ht="30" customHeight="1" x14ac:dyDescent="0.25">
      <c r="A103" s="77"/>
      <c r="B103" s="39" t="s">
        <v>69</v>
      </c>
      <c r="C103" s="64">
        <v>9.2499999999999999E-2</v>
      </c>
      <c r="D103" s="127" t="s">
        <v>115</v>
      </c>
      <c r="E103" s="127"/>
      <c r="F103" s="32">
        <f>((C13+C53+F64+F86+F95+F100+F101)/(1-(C103+C105))*C103)</f>
        <v>0</v>
      </c>
    </row>
    <row r="104" spans="1:6" ht="20.100000000000001" customHeight="1" x14ac:dyDescent="0.25">
      <c r="A104" s="77"/>
      <c r="B104" s="39" t="s">
        <v>70</v>
      </c>
      <c r="C104" s="64">
        <v>0</v>
      </c>
      <c r="D104" s="127" t="s">
        <v>133</v>
      </c>
      <c r="E104" s="127"/>
      <c r="F104" s="60">
        <v>0</v>
      </c>
    </row>
    <row r="105" spans="1:6" ht="20.100000000000001" customHeight="1" x14ac:dyDescent="0.25">
      <c r="A105" s="77"/>
      <c r="B105" s="39" t="s">
        <v>71</v>
      </c>
      <c r="C105" s="64">
        <v>0.05</v>
      </c>
      <c r="D105" s="128" t="s">
        <v>134</v>
      </c>
      <c r="E105" s="128"/>
      <c r="F105" s="32">
        <f>(C13+C53+F64+F86+F95+F100+F101)/(1-(C103+C105))*C105</f>
        <v>0</v>
      </c>
    </row>
    <row r="106" spans="1:6" x14ac:dyDescent="0.25">
      <c r="A106" s="77"/>
      <c r="B106" s="79" t="s">
        <v>7</v>
      </c>
      <c r="C106" s="3"/>
      <c r="D106" s="3"/>
      <c r="E106" s="3"/>
      <c r="F106" s="10">
        <f>F102+F101+F100</f>
        <v>0</v>
      </c>
    </row>
    <row r="107" spans="1:6" x14ac:dyDescent="0.25">
      <c r="A107" s="82"/>
      <c r="B107" s="18"/>
      <c r="C107" s="18"/>
      <c r="D107" s="18"/>
      <c r="E107" s="18"/>
      <c r="F107" s="18"/>
    </row>
    <row r="108" spans="1:6" x14ac:dyDescent="0.25">
      <c r="A108" s="37" t="s">
        <v>74</v>
      </c>
      <c r="B108" s="129" t="s">
        <v>75</v>
      </c>
      <c r="C108" s="130"/>
      <c r="D108" s="130"/>
      <c r="E108" s="130"/>
      <c r="F108" s="130"/>
    </row>
    <row r="109" spans="1:6" x14ac:dyDescent="0.25">
      <c r="A109" s="82"/>
      <c r="B109" s="18"/>
      <c r="C109" s="18"/>
      <c r="D109" s="18"/>
      <c r="E109" s="18"/>
      <c r="F109" s="18"/>
    </row>
    <row r="110" spans="1:6" x14ac:dyDescent="0.25">
      <c r="A110" s="77"/>
      <c r="B110" s="1" t="s">
        <v>142</v>
      </c>
      <c r="C110" s="131" t="s">
        <v>26</v>
      </c>
      <c r="D110" s="131"/>
      <c r="E110" s="131"/>
      <c r="F110" s="131"/>
    </row>
    <row r="111" spans="1:6" x14ac:dyDescent="0.25">
      <c r="A111" s="77"/>
      <c r="B111" s="1" t="s">
        <v>76</v>
      </c>
      <c r="C111" s="131"/>
      <c r="D111" s="131"/>
      <c r="E111" s="131"/>
      <c r="F111" s="131"/>
    </row>
    <row r="112" spans="1:6" x14ac:dyDescent="0.25">
      <c r="A112" s="77" t="s">
        <v>15</v>
      </c>
      <c r="B112" s="17" t="s">
        <v>8</v>
      </c>
      <c r="C112" s="132">
        <f>C13</f>
        <v>0</v>
      </c>
      <c r="D112" s="133"/>
      <c r="E112" s="133"/>
      <c r="F112" s="133"/>
    </row>
    <row r="113" spans="1:7" x14ac:dyDescent="0.25">
      <c r="A113" s="77" t="s">
        <v>17</v>
      </c>
      <c r="B113" s="17" t="s">
        <v>77</v>
      </c>
      <c r="C113" s="132">
        <f>C53</f>
        <v>0</v>
      </c>
      <c r="D113" s="133"/>
      <c r="E113" s="133"/>
      <c r="F113" s="133"/>
    </row>
    <row r="114" spans="1:7" x14ac:dyDescent="0.25">
      <c r="A114" s="77" t="s">
        <v>18</v>
      </c>
      <c r="B114" s="17" t="s">
        <v>45</v>
      </c>
      <c r="C114" s="132">
        <f>F64</f>
        <v>0</v>
      </c>
      <c r="D114" s="133"/>
      <c r="E114" s="133"/>
      <c r="F114" s="133"/>
    </row>
    <row r="115" spans="1:7" x14ac:dyDescent="0.25">
      <c r="A115" s="77" t="s">
        <v>16</v>
      </c>
      <c r="B115" s="17" t="s">
        <v>49</v>
      </c>
      <c r="C115" s="132">
        <f>F86</f>
        <v>0</v>
      </c>
      <c r="D115" s="133"/>
      <c r="E115" s="133"/>
      <c r="F115" s="133"/>
    </row>
    <row r="116" spans="1:7" x14ac:dyDescent="0.25">
      <c r="A116" s="77" t="s">
        <v>19</v>
      </c>
      <c r="B116" s="17" t="s">
        <v>59</v>
      </c>
      <c r="C116" s="132">
        <f>F95</f>
        <v>0</v>
      </c>
      <c r="D116" s="133"/>
      <c r="E116" s="133"/>
      <c r="F116" s="133"/>
    </row>
    <row r="117" spans="1:7" x14ac:dyDescent="0.25">
      <c r="A117" s="77"/>
      <c r="B117" s="8" t="s">
        <v>78</v>
      </c>
      <c r="C117" s="132">
        <f>SUM(C112:F116)</f>
        <v>0</v>
      </c>
      <c r="D117" s="133"/>
      <c r="E117" s="133"/>
      <c r="F117" s="133"/>
    </row>
    <row r="118" spans="1:7" x14ac:dyDescent="0.25">
      <c r="A118" s="77" t="s">
        <v>20</v>
      </c>
      <c r="B118" s="17" t="s">
        <v>64</v>
      </c>
      <c r="C118" s="126">
        <f>F106</f>
        <v>0</v>
      </c>
      <c r="D118" s="126"/>
      <c r="E118" s="126"/>
      <c r="F118" s="126"/>
    </row>
    <row r="119" spans="1:7" x14ac:dyDescent="0.25">
      <c r="A119" s="77"/>
      <c r="B119" s="79" t="s">
        <v>79</v>
      </c>
      <c r="C119" s="120">
        <f>ROUND((C118+C117),2)</f>
        <v>0</v>
      </c>
      <c r="D119" s="121"/>
      <c r="E119" s="121"/>
      <c r="F119" s="121"/>
    </row>
    <row r="120" spans="1:7" x14ac:dyDescent="0.25">
      <c r="F120" s="38"/>
      <c r="G120" s="38"/>
    </row>
    <row r="121" spans="1:7" ht="39.950000000000003" customHeight="1" x14ac:dyDescent="0.25">
      <c r="A121" s="73" t="s">
        <v>80</v>
      </c>
      <c r="B121" s="122" t="s">
        <v>81</v>
      </c>
      <c r="C121" s="123"/>
      <c r="D121" s="123"/>
      <c r="E121" s="123"/>
      <c r="F121" s="123"/>
      <c r="G121" s="38"/>
    </row>
    <row r="122" spans="1:7" x14ac:dyDescent="0.25">
      <c r="A122" s="72" t="s">
        <v>15</v>
      </c>
      <c r="B122" s="15" t="s">
        <v>82</v>
      </c>
      <c r="C122" s="124"/>
      <c r="D122" s="124"/>
      <c r="E122" s="124"/>
      <c r="F122" s="124"/>
    </row>
    <row r="123" spans="1:7" x14ac:dyDescent="0.25">
      <c r="A123" s="72" t="s">
        <v>17</v>
      </c>
      <c r="B123" s="15" t="s">
        <v>83</v>
      </c>
      <c r="C123" s="124"/>
      <c r="D123" s="124"/>
      <c r="E123" s="124"/>
      <c r="F123" s="124"/>
    </row>
    <row r="124" spans="1:7" x14ac:dyDescent="0.25">
      <c r="A124" s="125" t="s">
        <v>18</v>
      </c>
      <c r="B124" s="15" t="s">
        <v>84</v>
      </c>
      <c r="C124" s="124"/>
      <c r="D124" s="124"/>
      <c r="E124" s="124"/>
      <c r="F124" s="124"/>
    </row>
    <row r="125" spans="1:7" ht="30" x14ac:dyDescent="0.25">
      <c r="A125" s="125"/>
      <c r="B125" s="80" t="s">
        <v>85</v>
      </c>
      <c r="C125" s="124"/>
      <c r="D125" s="124"/>
      <c r="E125" s="124"/>
      <c r="F125" s="124"/>
    </row>
  </sheetData>
  <mergeCells count="62">
    <mergeCell ref="A14:F14"/>
    <mergeCell ref="C2:D2"/>
    <mergeCell ref="A4:G4"/>
    <mergeCell ref="C6:E6"/>
    <mergeCell ref="C7:E7"/>
    <mergeCell ref="C13:F13"/>
    <mergeCell ref="C45:F45"/>
    <mergeCell ref="A15:F15"/>
    <mergeCell ref="A16:F16"/>
    <mergeCell ref="A22:F22"/>
    <mergeCell ref="A23:F23"/>
    <mergeCell ref="A35:F35"/>
    <mergeCell ref="A36:F36"/>
    <mergeCell ref="C38:D38"/>
    <mergeCell ref="C39:D39"/>
    <mergeCell ref="C40:D40"/>
    <mergeCell ref="C41:D41"/>
    <mergeCell ref="C44:D44"/>
    <mergeCell ref="C42:D42"/>
    <mergeCell ref="C43:D43"/>
    <mergeCell ref="A81:F81"/>
    <mergeCell ref="A47:F47"/>
    <mergeCell ref="C49:F49"/>
    <mergeCell ref="C50:F50"/>
    <mergeCell ref="C51:F51"/>
    <mergeCell ref="C52:F52"/>
    <mergeCell ref="C53:F53"/>
    <mergeCell ref="A55:F55"/>
    <mergeCell ref="A64:B64"/>
    <mergeCell ref="A66:F66"/>
    <mergeCell ref="A68:F68"/>
    <mergeCell ref="A76:B76"/>
    <mergeCell ref="D102:E102"/>
    <mergeCell ref="A86:B86"/>
    <mergeCell ref="A88:F88"/>
    <mergeCell ref="C90:E90"/>
    <mergeCell ref="C91:E91"/>
    <mergeCell ref="C92:E92"/>
    <mergeCell ref="C93:E93"/>
    <mergeCell ref="C94:E94"/>
    <mergeCell ref="C95:E95"/>
    <mergeCell ref="A97:F97"/>
    <mergeCell ref="D99:E99"/>
    <mergeCell ref="D100:E101"/>
    <mergeCell ref="C118:F118"/>
    <mergeCell ref="D103:E103"/>
    <mergeCell ref="D104:E104"/>
    <mergeCell ref="D105:E105"/>
    <mergeCell ref="B108:F108"/>
    <mergeCell ref="C110:F111"/>
    <mergeCell ref="C112:F112"/>
    <mergeCell ref="C113:F113"/>
    <mergeCell ref="C114:F114"/>
    <mergeCell ref="C115:F115"/>
    <mergeCell ref="C116:F116"/>
    <mergeCell ref="C117:F117"/>
    <mergeCell ref="C119:F119"/>
    <mergeCell ref="B121:F121"/>
    <mergeCell ref="C122:F122"/>
    <mergeCell ref="C123:F123"/>
    <mergeCell ref="A124:A125"/>
    <mergeCell ref="C124:F125"/>
  </mergeCells>
  <pageMargins left="0.511811024" right="0.511811024" top="0.78740157499999996" bottom="0.78740157499999996" header="0.31496062000000002" footer="0.31496062000000002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  <pageSetUpPr fitToPage="1"/>
  </sheetPr>
  <dimension ref="A1:K125"/>
  <sheetViews>
    <sheetView topLeftCell="A34" zoomScale="60" zoomScaleNormal="60" workbookViewId="0">
      <selection activeCell="I72" sqref="I72"/>
    </sheetView>
  </sheetViews>
  <sheetFormatPr defaultRowHeight="15" x14ac:dyDescent="0.25"/>
  <cols>
    <col min="1" max="1" width="3.5703125" style="72" bestFit="1" customWidth="1"/>
    <col min="2" max="2" width="72.7109375" style="15" bestFit="1" customWidth="1"/>
    <col min="3" max="3" width="9.7109375" style="15" customWidth="1"/>
    <col min="4" max="4" width="79.85546875" style="15" customWidth="1"/>
    <col min="5" max="5" width="51" style="15" customWidth="1"/>
    <col min="6" max="6" width="18.42578125" style="15" customWidth="1"/>
    <col min="7" max="7" width="11.7109375" style="15" bestFit="1" customWidth="1"/>
    <col min="8" max="16384" width="9.140625" style="15"/>
  </cols>
  <sheetData>
    <row r="1" spans="1:7" ht="15.75" thickBot="1" x14ac:dyDescent="0.3"/>
    <row r="2" spans="1:7" ht="15.75" thickBot="1" x14ac:dyDescent="0.3">
      <c r="A2" s="73" t="s">
        <v>73</v>
      </c>
      <c r="B2" s="16" t="s">
        <v>72</v>
      </c>
      <c r="C2" s="154" t="s">
        <v>168</v>
      </c>
      <c r="D2" s="155"/>
    </row>
    <row r="4" spans="1:7" x14ac:dyDescent="0.25">
      <c r="A4" s="156" t="s">
        <v>12</v>
      </c>
      <c r="B4" s="124"/>
      <c r="C4" s="124"/>
      <c r="D4" s="124"/>
      <c r="E4" s="124"/>
      <c r="F4" s="124"/>
      <c r="G4" s="124"/>
    </row>
    <row r="6" spans="1:7" x14ac:dyDescent="0.25">
      <c r="A6" s="94">
        <v>1</v>
      </c>
      <c r="B6" s="94" t="s">
        <v>13</v>
      </c>
      <c r="C6" s="121" t="s">
        <v>95</v>
      </c>
      <c r="D6" s="121"/>
      <c r="E6" s="121"/>
      <c r="F6" s="1" t="s">
        <v>6</v>
      </c>
    </row>
    <row r="7" spans="1:7" ht="16.5" customHeight="1" x14ac:dyDescent="0.25">
      <c r="A7" s="97" t="s">
        <v>15</v>
      </c>
      <c r="B7" s="17" t="s">
        <v>0</v>
      </c>
      <c r="C7" s="157" t="s">
        <v>150</v>
      </c>
      <c r="D7" s="157"/>
      <c r="E7" s="157"/>
      <c r="F7" s="98"/>
    </row>
    <row r="8" spans="1:7" x14ac:dyDescent="0.25">
      <c r="A8" s="97" t="s">
        <v>17</v>
      </c>
      <c r="B8" s="17" t="s">
        <v>1</v>
      </c>
      <c r="C8" s="17"/>
      <c r="D8" s="2"/>
      <c r="E8" s="2"/>
      <c r="F8" s="2">
        <v>0</v>
      </c>
    </row>
    <row r="9" spans="1:7" x14ac:dyDescent="0.25">
      <c r="A9" s="97" t="s">
        <v>18</v>
      </c>
      <c r="B9" s="17" t="s">
        <v>2</v>
      </c>
      <c r="C9" s="90"/>
      <c r="D9" s="2"/>
      <c r="E9" s="2"/>
      <c r="F9" s="2">
        <v>0</v>
      </c>
    </row>
    <row r="10" spans="1:7" x14ac:dyDescent="0.25">
      <c r="A10" s="97" t="s">
        <v>16</v>
      </c>
      <c r="B10" s="17" t="s">
        <v>3</v>
      </c>
      <c r="C10" s="17"/>
      <c r="D10" s="2" t="s">
        <v>169</v>
      </c>
      <c r="E10" s="100">
        <v>0.22500000000000001</v>
      </c>
      <c r="F10" s="114">
        <f>F7/220*E10*7*15.21</f>
        <v>0</v>
      </c>
    </row>
    <row r="11" spans="1:7" x14ac:dyDescent="0.25">
      <c r="A11" s="97" t="s">
        <v>19</v>
      </c>
      <c r="B11" s="17" t="s">
        <v>4</v>
      </c>
      <c r="C11" s="17"/>
      <c r="D11" s="2"/>
      <c r="E11" s="2"/>
      <c r="F11" s="114">
        <f>F7/220*1.2*1*15.21</f>
        <v>0</v>
      </c>
    </row>
    <row r="12" spans="1:7" x14ac:dyDescent="0.25">
      <c r="A12" s="97" t="s">
        <v>20</v>
      </c>
      <c r="B12" s="17" t="s">
        <v>5</v>
      </c>
      <c r="C12" s="17"/>
      <c r="D12" s="2"/>
      <c r="E12" s="2"/>
      <c r="F12" s="114">
        <v>0</v>
      </c>
    </row>
    <row r="13" spans="1:7" x14ac:dyDescent="0.25">
      <c r="A13" s="97"/>
      <c r="B13" s="94" t="s">
        <v>7</v>
      </c>
      <c r="C13" s="145">
        <f>SUM(F7:F12)</f>
        <v>0</v>
      </c>
      <c r="D13" s="145"/>
      <c r="E13" s="145"/>
      <c r="F13" s="145"/>
    </row>
    <row r="14" spans="1:7" x14ac:dyDescent="0.25">
      <c r="A14" s="148"/>
      <c r="B14" s="130"/>
      <c r="C14" s="130"/>
      <c r="D14" s="130"/>
      <c r="E14" s="130"/>
      <c r="F14" s="130"/>
    </row>
    <row r="15" spans="1:7" x14ac:dyDescent="0.25">
      <c r="A15" s="146" t="s">
        <v>9</v>
      </c>
      <c r="B15" s="146"/>
      <c r="C15" s="146"/>
      <c r="D15" s="146"/>
      <c r="E15" s="146"/>
      <c r="F15" s="146"/>
    </row>
    <row r="16" spans="1:7" x14ac:dyDescent="0.25">
      <c r="A16" s="147" t="s">
        <v>14</v>
      </c>
      <c r="B16" s="130"/>
      <c r="C16" s="130"/>
      <c r="D16" s="130"/>
      <c r="E16" s="130"/>
      <c r="F16" s="130"/>
    </row>
    <row r="17" spans="1:6" x14ac:dyDescent="0.25">
      <c r="A17" s="93"/>
      <c r="B17" s="12"/>
      <c r="C17" s="18"/>
      <c r="D17" s="18"/>
      <c r="E17" s="18"/>
      <c r="F17" s="18"/>
    </row>
    <row r="18" spans="1:6" x14ac:dyDescent="0.25">
      <c r="A18" s="94" t="s">
        <v>21</v>
      </c>
      <c r="B18" s="94" t="s">
        <v>22</v>
      </c>
      <c r="C18" s="94" t="s">
        <v>11</v>
      </c>
      <c r="D18" s="94" t="s">
        <v>95</v>
      </c>
      <c r="E18" s="94" t="s">
        <v>93</v>
      </c>
      <c r="F18" s="3" t="s">
        <v>6</v>
      </c>
    </row>
    <row r="19" spans="1:6" x14ac:dyDescent="0.25">
      <c r="A19" s="19" t="s">
        <v>15</v>
      </c>
      <c r="B19" s="20" t="s">
        <v>10</v>
      </c>
      <c r="C19" s="21">
        <v>8.3299999999999999E-2</v>
      </c>
      <c r="D19" s="41" t="s">
        <v>99</v>
      </c>
      <c r="E19" s="22" t="s">
        <v>94</v>
      </c>
      <c r="F19" s="23">
        <f>C13*C19</f>
        <v>0</v>
      </c>
    </row>
    <row r="20" spans="1:6" ht="30" x14ac:dyDescent="0.25">
      <c r="A20" s="19" t="s">
        <v>17</v>
      </c>
      <c r="B20" s="20" t="s">
        <v>96</v>
      </c>
      <c r="C20" s="21">
        <v>0.1111</v>
      </c>
      <c r="D20" s="42" t="s">
        <v>97</v>
      </c>
      <c r="E20" s="41" t="s">
        <v>98</v>
      </c>
      <c r="F20" s="23">
        <f>C13*C20</f>
        <v>0</v>
      </c>
    </row>
    <row r="21" spans="1:6" x14ac:dyDescent="0.25">
      <c r="A21" s="97"/>
      <c r="B21" s="94" t="s">
        <v>7</v>
      </c>
      <c r="C21" s="4">
        <f>SUM(C19:C20)</f>
        <v>0.19440000000000002</v>
      </c>
      <c r="D21" s="5"/>
      <c r="E21" s="5"/>
      <c r="F21" s="5">
        <f>SUM(F19:F20)</f>
        <v>0</v>
      </c>
    </row>
    <row r="22" spans="1:6" x14ac:dyDescent="0.25">
      <c r="A22" s="148"/>
      <c r="B22" s="130"/>
      <c r="C22" s="130"/>
      <c r="D22" s="130"/>
      <c r="E22" s="130"/>
      <c r="F22" s="130"/>
    </row>
    <row r="23" spans="1:6" x14ac:dyDescent="0.25">
      <c r="A23" s="136" t="s">
        <v>24</v>
      </c>
      <c r="B23" s="136"/>
      <c r="C23" s="136"/>
      <c r="D23" s="136"/>
      <c r="E23" s="136"/>
      <c r="F23" s="136"/>
    </row>
    <row r="24" spans="1:6" x14ac:dyDescent="0.25">
      <c r="A24" s="93"/>
      <c r="B24" s="18"/>
      <c r="C24" s="18"/>
      <c r="D24" s="18"/>
      <c r="E24" s="18"/>
      <c r="F24" s="18"/>
    </row>
    <row r="25" spans="1:6" x14ac:dyDescent="0.25">
      <c r="A25" s="13" t="s">
        <v>23</v>
      </c>
      <c r="B25" s="3" t="s">
        <v>25</v>
      </c>
      <c r="C25" s="94" t="s">
        <v>11</v>
      </c>
      <c r="D25" s="94" t="s">
        <v>95</v>
      </c>
      <c r="E25" s="94" t="s">
        <v>93</v>
      </c>
      <c r="F25" s="3" t="s">
        <v>26</v>
      </c>
    </row>
    <row r="26" spans="1:6" s="25" customFormat="1" x14ac:dyDescent="0.25">
      <c r="A26" s="19" t="s">
        <v>15</v>
      </c>
      <c r="B26" s="20" t="s">
        <v>27</v>
      </c>
      <c r="C26" s="74">
        <v>0.2</v>
      </c>
      <c r="D26" s="21" t="s">
        <v>87</v>
      </c>
      <c r="E26" s="24" t="s">
        <v>116</v>
      </c>
      <c r="F26" s="23">
        <f>($C$13+$F$21)*C26</f>
        <v>0</v>
      </c>
    </row>
    <row r="27" spans="1:6" s="25" customFormat="1" ht="30" x14ac:dyDescent="0.25">
      <c r="A27" s="19" t="s">
        <v>17</v>
      </c>
      <c r="B27" s="20" t="s">
        <v>28</v>
      </c>
      <c r="C27" s="74">
        <v>2.5000000000000001E-2</v>
      </c>
      <c r="D27" s="26" t="s">
        <v>127</v>
      </c>
      <c r="E27" s="27" t="s">
        <v>117</v>
      </c>
      <c r="F27" s="23">
        <f t="shared" ref="F27:F33" si="0">($C$13+$F$21)*C27</f>
        <v>0</v>
      </c>
    </row>
    <row r="28" spans="1:6" s="25" customFormat="1" ht="30" x14ac:dyDescent="0.25">
      <c r="A28" s="28" t="s">
        <v>18</v>
      </c>
      <c r="B28" s="29" t="s">
        <v>164</v>
      </c>
      <c r="C28" s="92">
        <v>0.03</v>
      </c>
      <c r="D28" s="30" t="s">
        <v>163</v>
      </c>
      <c r="E28" s="31" t="s">
        <v>165</v>
      </c>
      <c r="F28" s="23">
        <f>($C$13+$F$21)*C28</f>
        <v>0</v>
      </c>
    </row>
    <row r="29" spans="1:6" s="25" customFormat="1" x14ac:dyDescent="0.25">
      <c r="A29" s="19" t="s">
        <v>16</v>
      </c>
      <c r="B29" s="20" t="s">
        <v>29</v>
      </c>
      <c r="C29" s="74">
        <v>1.4999999999999999E-2</v>
      </c>
      <c r="D29" s="20" t="s">
        <v>89</v>
      </c>
      <c r="E29" s="97" t="s">
        <v>118</v>
      </c>
      <c r="F29" s="23">
        <f t="shared" si="0"/>
        <v>0</v>
      </c>
    </row>
    <row r="30" spans="1:6" s="25" customFormat="1" x14ac:dyDescent="0.25">
      <c r="A30" s="19" t="s">
        <v>19</v>
      </c>
      <c r="B30" s="20" t="s">
        <v>30</v>
      </c>
      <c r="C30" s="74">
        <v>0.01</v>
      </c>
      <c r="D30" s="21" t="s">
        <v>88</v>
      </c>
      <c r="E30" s="24" t="s">
        <v>119</v>
      </c>
      <c r="F30" s="23">
        <f t="shared" si="0"/>
        <v>0</v>
      </c>
    </row>
    <row r="31" spans="1:6" s="25" customFormat="1" x14ac:dyDescent="0.25">
      <c r="A31" s="19" t="s">
        <v>20</v>
      </c>
      <c r="B31" s="20" t="s">
        <v>31</v>
      </c>
      <c r="C31" s="74">
        <v>6.0000000000000001E-3</v>
      </c>
      <c r="D31" s="26" t="s">
        <v>90</v>
      </c>
      <c r="E31" s="27" t="s">
        <v>120</v>
      </c>
      <c r="F31" s="23">
        <f t="shared" si="0"/>
        <v>0</v>
      </c>
    </row>
    <row r="32" spans="1:6" s="25" customFormat="1" x14ac:dyDescent="0.25">
      <c r="A32" s="19" t="s">
        <v>32</v>
      </c>
      <c r="B32" s="20" t="s">
        <v>33</v>
      </c>
      <c r="C32" s="74">
        <v>2E-3</v>
      </c>
      <c r="D32" s="21" t="s">
        <v>91</v>
      </c>
      <c r="E32" s="24" t="s">
        <v>121</v>
      </c>
      <c r="F32" s="23">
        <f t="shared" si="0"/>
        <v>0</v>
      </c>
    </row>
    <row r="33" spans="1:6" s="25" customFormat="1" x14ac:dyDescent="0.25">
      <c r="A33" s="19" t="s">
        <v>34</v>
      </c>
      <c r="B33" s="20" t="s">
        <v>35</v>
      </c>
      <c r="C33" s="74">
        <v>0.08</v>
      </c>
      <c r="D33" s="26" t="s">
        <v>92</v>
      </c>
      <c r="E33" s="27" t="s">
        <v>122</v>
      </c>
      <c r="F33" s="23">
        <f t="shared" si="0"/>
        <v>0</v>
      </c>
    </row>
    <row r="34" spans="1:6" x14ac:dyDescent="0.25">
      <c r="A34" s="97"/>
      <c r="B34" s="94" t="s">
        <v>7</v>
      </c>
      <c r="C34" s="4">
        <f>SUM(C26:C33)</f>
        <v>0.36800000000000005</v>
      </c>
      <c r="D34" s="5"/>
      <c r="E34" s="5"/>
      <c r="F34" s="5">
        <f>SUM(F26:F33)</f>
        <v>0</v>
      </c>
    </row>
    <row r="35" spans="1:6" x14ac:dyDescent="0.25">
      <c r="A35" s="148"/>
      <c r="B35" s="130"/>
      <c r="C35" s="130"/>
      <c r="D35" s="130"/>
      <c r="E35" s="130"/>
      <c r="F35" s="130"/>
    </row>
    <row r="36" spans="1:6" x14ac:dyDescent="0.25">
      <c r="A36" s="136" t="s">
        <v>36</v>
      </c>
      <c r="B36" s="149"/>
      <c r="C36" s="149"/>
      <c r="D36" s="149"/>
      <c r="E36" s="149"/>
      <c r="F36" s="149"/>
    </row>
    <row r="37" spans="1:6" x14ac:dyDescent="0.25">
      <c r="A37" s="93"/>
      <c r="B37" s="18"/>
      <c r="C37" s="18"/>
      <c r="D37" s="18"/>
      <c r="E37" s="18"/>
      <c r="F37" s="18"/>
    </row>
    <row r="38" spans="1:6" x14ac:dyDescent="0.25">
      <c r="A38" s="94" t="s">
        <v>37</v>
      </c>
      <c r="B38" s="3" t="s">
        <v>38</v>
      </c>
      <c r="C38" s="121" t="s">
        <v>95</v>
      </c>
      <c r="D38" s="121"/>
      <c r="E38" s="94" t="s">
        <v>93</v>
      </c>
      <c r="F38" s="1" t="s">
        <v>26</v>
      </c>
    </row>
    <row r="39" spans="1:6" s="25" customFormat="1" ht="45" customHeight="1" x14ac:dyDescent="0.25">
      <c r="A39" s="67" t="s">
        <v>15</v>
      </c>
      <c r="B39" s="68" t="s">
        <v>86</v>
      </c>
      <c r="C39" s="150" t="s">
        <v>180</v>
      </c>
      <c r="D39" s="150"/>
      <c r="E39" s="69" t="s">
        <v>151</v>
      </c>
      <c r="F39" s="70"/>
    </row>
    <row r="40" spans="1:6" s="25" customFormat="1" ht="30" customHeight="1" x14ac:dyDescent="0.25">
      <c r="A40" s="67" t="s">
        <v>17</v>
      </c>
      <c r="B40" s="68" t="s">
        <v>39</v>
      </c>
      <c r="C40" s="150" t="s">
        <v>181</v>
      </c>
      <c r="D40" s="150"/>
      <c r="E40" s="69" t="s">
        <v>185</v>
      </c>
      <c r="F40" s="71"/>
    </row>
    <row r="41" spans="1:6" s="25" customFormat="1" ht="30" customHeight="1" x14ac:dyDescent="0.25">
      <c r="A41" s="19" t="s">
        <v>18</v>
      </c>
      <c r="B41" s="29" t="s">
        <v>146</v>
      </c>
      <c r="C41" s="151" t="s">
        <v>182</v>
      </c>
      <c r="D41" s="151"/>
      <c r="E41" s="61"/>
      <c r="F41" s="62"/>
    </row>
    <row r="42" spans="1:6" s="25" customFormat="1" ht="30" customHeight="1" x14ac:dyDescent="0.25">
      <c r="A42" s="19" t="s">
        <v>16</v>
      </c>
      <c r="B42" s="29" t="s">
        <v>144</v>
      </c>
      <c r="C42" s="152" t="s">
        <v>183</v>
      </c>
      <c r="D42" s="153"/>
      <c r="E42" s="61"/>
      <c r="F42" s="62"/>
    </row>
    <row r="43" spans="1:6" s="25" customFormat="1" ht="30" customHeight="1" x14ac:dyDescent="0.25">
      <c r="A43" s="19" t="s">
        <v>19</v>
      </c>
      <c r="B43" s="29" t="s">
        <v>145</v>
      </c>
      <c r="C43" s="152" t="s">
        <v>184</v>
      </c>
      <c r="D43" s="153"/>
      <c r="E43" s="61"/>
      <c r="F43" s="62"/>
    </row>
    <row r="44" spans="1:6" s="25" customFormat="1" ht="30" customHeight="1" x14ac:dyDescent="0.25">
      <c r="A44" s="19" t="s">
        <v>20</v>
      </c>
      <c r="B44" s="20" t="s">
        <v>40</v>
      </c>
      <c r="C44" s="151"/>
      <c r="D44" s="151"/>
      <c r="E44" s="41"/>
      <c r="F44" s="23">
        <v>0</v>
      </c>
    </row>
    <row r="45" spans="1:6" x14ac:dyDescent="0.25">
      <c r="A45" s="97"/>
      <c r="B45" s="94" t="s">
        <v>7</v>
      </c>
      <c r="C45" s="145">
        <f>SUM(F39:F44)</f>
        <v>0</v>
      </c>
      <c r="D45" s="145"/>
      <c r="E45" s="145"/>
      <c r="F45" s="145"/>
    </row>
    <row r="46" spans="1:6" x14ac:dyDescent="0.25">
      <c r="A46" s="93"/>
      <c r="B46" s="18"/>
      <c r="C46" s="18"/>
      <c r="D46" s="18"/>
      <c r="E46" s="18"/>
      <c r="F46" s="18"/>
    </row>
    <row r="47" spans="1:6" x14ac:dyDescent="0.25">
      <c r="A47" s="136" t="s">
        <v>41</v>
      </c>
      <c r="B47" s="136"/>
      <c r="C47" s="136"/>
      <c r="D47" s="136"/>
      <c r="E47" s="136"/>
      <c r="F47" s="136"/>
    </row>
    <row r="48" spans="1:6" x14ac:dyDescent="0.25">
      <c r="A48" s="93"/>
      <c r="B48" s="18"/>
      <c r="C48" s="18"/>
      <c r="D48" s="18"/>
      <c r="E48" s="18"/>
      <c r="F48" s="18"/>
    </row>
    <row r="49" spans="1:11" ht="30" customHeight="1" x14ac:dyDescent="0.25">
      <c r="A49" s="94">
        <v>2</v>
      </c>
      <c r="B49" s="6" t="s">
        <v>42</v>
      </c>
      <c r="C49" s="121" t="s">
        <v>26</v>
      </c>
      <c r="D49" s="121"/>
      <c r="E49" s="121"/>
      <c r="F49" s="121"/>
    </row>
    <row r="50" spans="1:11" x14ac:dyDescent="0.25">
      <c r="A50" s="97" t="s">
        <v>21</v>
      </c>
      <c r="B50" s="40" t="s">
        <v>43</v>
      </c>
      <c r="C50" s="132">
        <f>F21</f>
        <v>0</v>
      </c>
      <c r="D50" s="132"/>
      <c r="E50" s="132"/>
      <c r="F50" s="133"/>
    </row>
    <row r="51" spans="1:11" x14ac:dyDescent="0.25">
      <c r="A51" s="97" t="s">
        <v>23</v>
      </c>
      <c r="B51" s="17" t="s">
        <v>44</v>
      </c>
      <c r="C51" s="132">
        <f>F34</f>
        <v>0</v>
      </c>
      <c r="D51" s="132"/>
      <c r="E51" s="132"/>
      <c r="F51" s="133"/>
    </row>
    <row r="52" spans="1:11" x14ac:dyDescent="0.25">
      <c r="A52" s="97" t="s">
        <v>37</v>
      </c>
      <c r="B52" s="17" t="s">
        <v>38</v>
      </c>
      <c r="C52" s="132">
        <f>C45</f>
        <v>0</v>
      </c>
      <c r="D52" s="132"/>
      <c r="E52" s="132"/>
      <c r="F52" s="133"/>
    </row>
    <row r="53" spans="1:11" x14ac:dyDescent="0.25">
      <c r="A53" s="97"/>
      <c r="B53" s="94" t="s">
        <v>7</v>
      </c>
      <c r="C53" s="145">
        <f>SUM(C50:F52)</f>
        <v>0</v>
      </c>
      <c r="D53" s="145"/>
      <c r="E53" s="145"/>
      <c r="F53" s="145"/>
    </row>
    <row r="54" spans="1:11" x14ac:dyDescent="0.25">
      <c r="A54" s="93"/>
      <c r="B54" s="18"/>
      <c r="C54" s="18"/>
      <c r="D54" s="18"/>
      <c r="E54" s="18"/>
      <c r="F54" s="18"/>
    </row>
    <row r="55" spans="1:11" x14ac:dyDescent="0.25">
      <c r="A55" s="136" t="s">
        <v>45</v>
      </c>
      <c r="B55" s="136"/>
      <c r="C55" s="136"/>
      <c r="D55" s="136"/>
      <c r="E55" s="136"/>
      <c r="F55" s="136"/>
    </row>
    <row r="56" spans="1:11" x14ac:dyDescent="0.25">
      <c r="A56" s="11"/>
      <c r="B56" s="12"/>
      <c r="C56" s="18"/>
      <c r="D56" s="18"/>
      <c r="E56" s="18"/>
      <c r="F56" s="18"/>
    </row>
    <row r="57" spans="1:11" x14ac:dyDescent="0.25">
      <c r="A57" s="43">
        <v>3</v>
      </c>
      <c r="B57" s="44" t="s">
        <v>46</v>
      </c>
      <c r="C57" s="43" t="s">
        <v>11</v>
      </c>
      <c r="D57" s="43" t="s">
        <v>95</v>
      </c>
      <c r="E57" s="43" t="s">
        <v>93</v>
      </c>
      <c r="F57" s="1" t="s">
        <v>26</v>
      </c>
    </row>
    <row r="58" spans="1:11" s="25" customFormat="1" x14ac:dyDescent="0.25">
      <c r="A58" s="19" t="s">
        <v>15</v>
      </c>
      <c r="B58" s="41" t="s">
        <v>47</v>
      </c>
      <c r="C58" s="45">
        <v>4.1999999999999997E-3</v>
      </c>
      <c r="D58" s="41" t="s">
        <v>100</v>
      </c>
      <c r="E58" s="41" t="s">
        <v>136</v>
      </c>
      <c r="F58" s="46">
        <f>$C$13*C58</f>
        <v>0</v>
      </c>
    </row>
    <row r="59" spans="1:11" x14ac:dyDescent="0.25">
      <c r="A59" s="19" t="s">
        <v>17</v>
      </c>
      <c r="B59" s="41" t="s">
        <v>101</v>
      </c>
      <c r="C59" s="47">
        <f>C58*C33</f>
        <v>3.3599999999999998E-4</v>
      </c>
      <c r="D59" s="41" t="s">
        <v>102</v>
      </c>
      <c r="E59" s="48" t="s">
        <v>149</v>
      </c>
      <c r="F59" s="46">
        <f>$C$13*C59</f>
        <v>0</v>
      </c>
    </row>
    <row r="60" spans="1:11" x14ac:dyDescent="0.25">
      <c r="A60" s="19" t="s">
        <v>18</v>
      </c>
      <c r="B60" s="41" t="s">
        <v>103</v>
      </c>
      <c r="C60" s="49">
        <v>0.02</v>
      </c>
      <c r="D60" s="41" t="s">
        <v>123</v>
      </c>
      <c r="E60" s="41" t="s">
        <v>124</v>
      </c>
      <c r="F60" s="46">
        <f t="shared" ref="F60:F63" si="1">$C$13*C60</f>
        <v>0</v>
      </c>
      <c r="H60" s="84"/>
      <c r="I60" s="86"/>
      <c r="J60" s="85"/>
    </row>
    <row r="61" spans="1:11" ht="59.25" customHeight="1" x14ac:dyDescent="0.25">
      <c r="A61" s="19" t="s">
        <v>16</v>
      </c>
      <c r="B61" s="41" t="s">
        <v>48</v>
      </c>
      <c r="C61" s="45">
        <v>1.8499999999999999E-2</v>
      </c>
      <c r="D61" s="41" t="s">
        <v>128</v>
      </c>
      <c r="E61" s="48" t="s">
        <v>137</v>
      </c>
      <c r="F61" s="46">
        <f>$C$13*C61</f>
        <v>0</v>
      </c>
      <c r="I61" s="87"/>
    </row>
    <row r="62" spans="1:11" ht="29.25" customHeight="1" x14ac:dyDescent="0.25">
      <c r="A62" s="19" t="s">
        <v>19</v>
      </c>
      <c r="B62" s="41" t="s">
        <v>104</v>
      </c>
      <c r="C62" s="45">
        <f>C61*C34</f>
        <v>6.8080000000000007E-3</v>
      </c>
      <c r="D62" s="41" t="s">
        <v>102</v>
      </c>
      <c r="E62" s="48" t="s">
        <v>147</v>
      </c>
      <c r="F62" s="46">
        <f>$C$13*C62</f>
        <v>0</v>
      </c>
      <c r="H62" s="75"/>
    </row>
    <row r="63" spans="1:11" ht="30.75" customHeight="1" x14ac:dyDescent="0.25">
      <c r="A63" s="19" t="s">
        <v>20</v>
      </c>
      <c r="B63" s="41" t="s">
        <v>105</v>
      </c>
      <c r="C63" s="49">
        <v>0.02</v>
      </c>
      <c r="D63" s="41" t="s">
        <v>123</v>
      </c>
      <c r="E63" s="41" t="s">
        <v>124</v>
      </c>
      <c r="F63" s="46">
        <f t="shared" si="1"/>
        <v>0</v>
      </c>
    </row>
    <row r="64" spans="1:11" x14ac:dyDescent="0.25">
      <c r="A64" s="135" t="s">
        <v>7</v>
      </c>
      <c r="B64" s="135"/>
      <c r="C64" s="50">
        <f>SUM(C58:C63)</f>
        <v>6.9844000000000003E-2</v>
      </c>
      <c r="D64" s="51"/>
      <c r="E64" s="52"/>
      <c r="F64" s="7">
        <f>SUM(F58:F63)</f>
        <v>0</v>
      </c>
      <c r="K64" s="88"/>
    </row>
    <row r="65" spans="1:8" x14ac:dyDescent="0.25">
      <c r="A65" s="93"/>
      <c r="B65" s="18"/>
      <c r="C65" s="18"/>
      <c r="D65" s="18"/>
      <c r="E65" s="18"/>
      <c r="F65" s="18"/>
    </row>
    <row r="66" spans="1:8" x14ac:dyDescent="0.25">
      <c r="A66" s="136" t="s">
        <v>49</v>
      </c>
      <c r="B66" s="136"/>
      <c r="C66" s="136"/>
      <c r="D66" s="136"/>
      <c r="E66" s="136"/>
      <c r="F66" s="136"/>
    </row>
    <row r="67" spans="1:8" x14ac:dyDescent="0.25">
      <c r="A67" s="93"/>
      <c r="B67" s="18"/>
      <c r="C67" s="18"/>
      <c r="D67" s="18"/>
      <c r="E67" s="18"/>
      <c r="F67" s="18"/>
    </row>
    <row r="68" spans="1:8" x14ac:dyDescent="0.25">
      <c r="A68" s="136" t="s">
        <v>50</v>
      </c>
      <c r="B68" s="136"/>
      <c r="C68" s="136"/>
      <c r="D68" s="136"/>
      <c r="E68" s="136"/>
      <c r="F68" s="136"/>
    </row>
    <row r="69" spans="1:8" x14ac:dyDescent="0.25">
      <c r="A69" s="93"/>
      <c r="B69" s="18"/>
      <c r="C69" s="18"/>
      <c r="D69" s="18"/>
      <c r="E69" s="18"/>
      <c r="F69" s="18"/>
    </row>
    <row r="70" spans="1:8" x14ac:dyDescent="0.25">
      <c r="A70" s="94" t="s">
        <v>51</v>
      </c>
      <c r="B70" s="3" t="s">
        <v>52</v>
      </c>
      <c r="C70" s="94" t="s">
        <v>11</v>
      </c>
      <c r="D70" s="94" t="s">
        <v>95</v>
      </c>
      <c r="E70" s="94" t="s">
        <v>93</v>
      </c>
      <c r="F70" s="1" t="s">
        <v>26</v>
      </c>
    </row>
    <row r="71" spans="1:8" ht="26.25" customHeight="1" x14ac:dyDescent="0.25">
      <c r="A71" s="19" t="s">
        <v>15</v>
      </c>
      <c r="B71" s="89" t="s">
        <v>106</v>
      </c>
      <c r="C71" s="47">
        <v>7.6E-3</v>
      </c>
      <c r="D71" s="41" t="s">
        <v>107</v>
      </c>
      <c r="E71" s="41" t="s">
        <v>125</v>
      </c>
      <c r="F71" s="32">
        <f>$C$13*C71</f>
        <v>0</v>
      </c>
    </row>
    <row r="72" spans="1:8" ht="31.5" customHeight="1" x14ac:dyDescent="0.25">
      <c r="A72" s="19" t="s">
        <v>17</v>
      </c>
      <c r="B72" s="89" t="s">
        <v>108</v>
      </c>
      <c r="C72" s="47">
        <v>4.1000000000000003E-3</v>
      </c>
      <c r="D72" s="41" t="s">
        <v>139</v>
      </c>
      <c r="E72" s="41" t="s">
        <v>138</v>
      </c>
      <c r="F72" s="32">
        <f t="shared" ref="F72:F75" si="2">$C$13*C72</f>
        <v>0</v>
      </c>
    </row>
    <row r="73" spans="1:8" s="25" customFormat="1" ht="26.25" customHeight="1" x14ac:dyDescent="0.25">
      <c r="A73" s="19" t="s">
        <v>18</v>
      </c>
      <c r="B73" s="89" t="s">
        <v>109</v>
      </c>
      <c r="C73" s="47">
        <v>2.0000000000000001E-4</v>
      </c>
      <c r="D73" s="41" t="s">
        <v>110</v>
      </c>
      <c r="E73" s="41" t="s">
        <v>126</v>
      </c>
      <c r="F73" s="32">
        <f t="shared" si="2"/>
        <v>0</v>
      </c>
      <c r="H73" s="76"/>
    </row>
    <row r="74" spans="1:8" ht="33.75" customHeight="1" x14ac:dyDescent="0.25">
      <c r="A74" s="19" t="s">
        <v>16</v>
      </c>
      <c r="B74" s="89" t="s">
        <v>111</v>
      </c>
      <c r="C74" s="47">
        <v>5.0000000000000001E-4</v>
      </c>
      <c r="D74" s="41" t="s">
        <v>112</v>
      </c>
      <c r="E74" s="41" t="s">
        <v>140</v>
      </c>
      <c r="F74" s="32">
        <f t="shared" si="2"/>
        <v>0</v>
      </c>
    </row>
    <row r="75" spans="1:8" ht="24" customHeight="1" x14ac:dyDescent="0.25">
      <c r="A75" s="19" t="s">
        <v>19</v>
      </c>
      <c r="B75" s="89" t="s">
        <v>113</v>
      </c>
      <c r="C75" s="47">
        <v>4.0000000000000002E-4</v>
      </c>
      <c r="D75" s="41" t="s">
        <v>114</v>
      </c>
      <c r="E75" s="41" t="s">
        <v>141</v>
      </c>
      <c r="F75" s="32">
        <f t="shared" si="2"/>
        <v>0</v>
      </c>
    </row>
    <row r="76" spans="1:8" ht="24" customHeight="1" x14ac:dyDescent="0.25">
      <c r="A76" s="135" t="s">
        <v>7</v>
      </c>
      <c r="B76" s="135"/>
      <c r="C76" s="50">
        <f>SUM(C71:C75)</f>
        <v>1.2800000000000001E-2</v>
      </c>
      <c r="D76" s="51"/>
      <c r="E76" s="52"/>
      <c r="F76" s="52">
        <f>SUM(F71:F75)</f>
        <v>0</v>
      </c>
    </row>
    <row r="77" spans="1:8" x14ac:dyDescent="0.25">
      <c r="A77" s="33"/>
      <c r="B77" s="34"/>
      <c r="C77" s="34"/>
      <c r="D77" s="35"/>
      <c r="E77" s="34"/>
      <c r="F77" s="14"/>
    </row>
    <row r="78" spans="1:8" ht="25.5" customHeight="1" x14ac:dyDescent="0.25">
      <c r="A78" s="43" t="s">
        <v>53</v>
      </c>
      <c r="B78" s="44" t="s">
        <v>54</v>
      </c>
      <c r="C78" s="43" t="s">
        <v>11</v>
      </c>
      <c r="D78" s="43" t="s">
        <v>95</v>
      </c>
      <c r="E78" s="43" t="s">
        <v>93</v>
      </c>
      <c r="F78" s="53" t="s">
        <v>26</v>
      </c>
    </row>
    <row r="79" spans="1:8" ht="30" x14ac:dyDescent="0.25">
      <c r="A79" s="19" t="s">
        <v>15</v>
      </c>
      <c r="B79" s="22" t="s">
        <v>55</v>
      </c>
      <c r="C79" s="54">
        <v>0</v>
      </c>
      <c r="D79" s="41"/>
      <c r="E79" s="41" t="s">
        <v>130</v>
      </c>
      <c r="F79" s="55">
        <v>0</v>
      </c>
    </row>
    <row r="80" spans="1:8" ht="15" customHeight="1" x14ac:dyDescent="0.25">
      <c r="A80" s="33"/>
      <c r="B80" s="34"/>
      <c r="C80" s="34"/>
      <c r="D80" s="35"/>
      <c r="E80" s="34"/>
      <c r="F80" s="14"/>
    </row>
    <row r="81" spans="1:6" ht="13.5" customHeight="1" x14ac:dyDescent="0.25">
      <c r="A81" s="144" t="s">
        <v>56</v>
      </c>
      <c r="B81" s="144"/>
      <c r="C81" s="144"/>
      <c r="D81" s="144"/>
      <c r="E81" s="144"/>
      <c r="F81" s="144"/>
    </row>
    <row r="82" spans="1:6" ht="15.75" customHeight="1" x14ac:dyDescent="0.25">
      <c r="A82" s="96"/>
      <c r="B82" s="96"/>
      <c r="C82" s="96"/>
      <c r="D82" s="96"/>
      <c r="E82" s="96"/>
      <c r="F82" s="96"/>
    </row>
    <row r="83" spans="1:6" x14ac:dyDescent="0.25">
      <c r="A83" s="56">
        <v>4</v>
      </c>
      <c r="B83" s="57" t="s">
        <v>57</v>
      </c>
      <c r="C83" s="56" t="s">
        <v>11</v>
      </c>
      <c r="D83" s="56" t="s">
        <v>95</v>
      </c>
      <c r="E83" s="56" t="s">
        <v>93</v>
      </c>
      <c r="F83" s="58" t="s">
        <v>26</v>
      </c>
    </row>
    <row r="84" spans="1:6" x14ac:dyDescent="0.25">
      <c r="A84" s="19" t="s">
        <v>51</v>
      </c>
      <c r="B84" s="41" t="s">
        <v>52</v>
      </c>
      <c r="C84" s="19"/>
      <c r="D84" s="19"/>
      <c r="E84" s="19"/>
      <c r="F84" s="46">
        <f>F76</f>
        <v>0</v>
      </c>
    </row>
    <row r="85" spans="1:6" ht="30" x14ac:dyDescent="0.25">
      <c r="A85" s="19" t="s">
        <v>53</v>
      </c>
      <c r="B85" s="41" t="s">
        <v>58</v>
      </c>
      <c r="C85" s="19"/>
      <c r="D85" s="95"/>
      <c r="E85" s="41" t="s">
        <v>129</v>
      </c>
      <c r="F85" s="55">
        <v>0</v>
      </c>
    </row>
    <row r="86" spans="1:6" x14ac:dyDescent="0.25">
      <c r="A86" s="135" t="s">
        <v>7</v>
      </c>
      <c r="B86" s="135"/>
      <c r="C86" s="51"/>
      <c r="D86" s="51"/>
      <c r="E86" s="52"/>
      <c r="F86" s="59">
        <f>F84</f>
        <v>0</v>
      </c>
    </row>
    <row r="87" spans="1:6" x14ac:dyDescent="0.25">
      <c r="A87" s="93"/>
      <c r="B87" s="18"/>
      <c r="C87" s="18"/>
      <c r="D87" s="18"/>
      <c r="E87" s="18"/>
      <c r="F87" s="18"/>
    </row>
    <row r="88" spans="1:6" x14ac:dyDescent="0.25">
      <c r="A88" s="136" t="s">
        <v>59</v>
      </c>
      <c r="B88" s="136"/>
      <c r="C88" s="136"/>
      <c r="D88" s="136"/>
      <c r="E88" s="136"/>
      <c r="F88" s="136"/>
    </row>
    <row r="89" spans="1:6" x14ac:dyDescent="0.25">
      <c r="A89" s="93"/>
      <c r="B89" s="18"/>
      <c r="C89" s="18"/>
      <c r="D89" s="18"/>
      <c r="E89" s="18"/>
      <c r="F89" s="18"/>
    </row>
    <row r="90" spans="1:6" x14ac:dyDescent="0.25">
      <c r="A90" s="94">
        <v>5</v>
      </c>
      <c r="B90" s="3" t="s">
        <v>60</v>
      </c>
      <c r="C90" s="121" t="s">
        <v>93</v>
      </c>
      <c r="D90" s="121"/>
      <c r="E90" s="121"/>
      <c r="F90" s="94" t="s">
        <v>26</v>
      </c>
    </row>
    <row r="91" spans="1:6" x14ac:dyDescent="0.25">
      <c r="A91" s="97" t="s">
        <v>15</v>
      </c>
      <c r="B91" s="17" t="s">
        <v>61</v>
      </c>
      <c r="C91" s="137" t="s">
        <v>143</v>
      </c>
      <c r="D91" s="138"/>
      <c r="E91" s="139"/>
      <c r="F91" s="111"/>
    </row>
    <row r="92" spans="1:6" ht="15" customHeight="1" x14ac:dyDescent="0.25">
      <c r="A92" s="97" t="s">
        <v>17</v>
      </c>
      <c r="B92" s="17" t="s">
        <v>62</v>
      </c>
      <c r="C92" s="137" t="s">
        <v>131</v>
      </c>
      <c r="D92" s="138"/>
      <c r="E92" s="139"/>
      <c r="F92" s="36">
        <v>0</v>
      </c>
    </row>
    <row r="93" spans="1:6" ht="15" customHeight="1" x14ac:dyDescent="0.25">
      <c r="A93" s="97" t="s">
        <v>18</v>
      </c>
      <c r="B93" s="17" t="s">
        <v>63</v>
      </c>
      <c r="C93" s="137" t="s">
        <v>132</v>
      </c>
      <c r="D93" s="138"/>
      <c r="E93" s="139"/>
      <c r="F93" s="36">
        <v>0</v>
      </c>
    </row>
    <row r="94" spans="1:6" x14ac:dyDescent="0.25">
      <c r="A94" s="97" t="s">
        <v>16</v>
      </c>
      <c r="B94" s="17" t="s">
        <v>148</v>
      </c>
      <c r="C94" s="137" t="s">
        <v>143</v>
      </c>
      <c r="D94" s="138"/>
      <c r="E94" s="139"/>
      <c r="F94" s="36">
        <v>0</v>
      </c>
    </row>
    <row r="95" spans="1:6" x14ac:dyDescent="0.25">
      <c r="A95" s="97"/>
      <c r="B95" s="94" t="s">
        <v>7</v>
      </c>
      <c r="C95" s="140"/>
      <c r="D95" s="141"/>
      <c r="E95" s="142"/>
      <c r="F95" s="9">
        <f>F94+F93+F92+F91</f>
        <v>0</v>
      </c>
    </row>
    <row r="96" spans="1:6" x14ac:dyDescent="0.25">
      <c r="A96" s="93"/>
      <c r="B96" s="18"/>
      <c r="C96" s="18"/>
      <c r="D96" s="18"/>
      <c r="E96" s="18"/>
      <c r="F96" s="18"/>
    </row>
    <row r="97" spans="1:6" x14ac:dyDescent="0.25">
      <c r="A97" s="136" t="s">
        <v>64</v>
      </c>
      <c r="B97" s="136"/>
      <c r="C97" s="136"/>
      <c r="D97" s="136"/>
      <c r="E97" s="136"/>
      <c r="F97" s="136"/>
    </row>
    <row r="98" spans="1:6" x14ac:dyDescent="0.25">
      <c r="A98" s="93"/>
      <c r="B98" s="18"/>
      <c r="C98" s="18"/>
      <c r="D98" s="18"/>
      <c r="E98" s="18"/>
      <c r="F98" s="18"/>
    </row>
    <row r="99" spans="1:6" x14ac:dyDescent="0.25">
      <c r="A99" s="94">
        <v>6</v>
      </c>
      <c r="B99" s="3" t="s">
        <v>65</v>
      </c>
      <c r="C99" s="94" t="s">
        <v>11</v>
      </c>
      <c r="D99" s="121" t="s">
        <v>93</v>
      </c>
      <c r="E99" s="121"/>
      <c r="F99" s="94" t="s">
        <v>26</v>
      </c>
    </row>
    <row r="100" spans="1:6" ht="24.75" customHeight="1" x14ac:dyDescent="0.25">
      <c r="A100" s="97" t="s">
        <v>15</v>
      </c>
      <c r="B100" s="39" t="s">
        <v>66</v>
      </c>
      <c r="C100" s="63">
        <v>0.03</v>
      </c>
      <c r="D100" s="143" t="s">
        <v>135</v>
      </c>
      <c r="E100" s="143"/>
      <c r="F100" s="32">
        <f>($C$13+$C$53+$F$64+$F$86+$F$95)*C100</f>
        <v>0</v>
      </c>
    </row>
    <row r="101" spans="1:6" ht="23.25" customHeight="1" x14ac:dyDescent="0.25">
      <c r="A101" s="97" t="s">
        <v>17</v>
      </c>
      <c r="B101" s="39" t="s">
        <v>67</v>
      </c>
      <c r="C101" s="63">
        <v>6.7900000000000002E-2</v>
      </c>
      <c r="D101" s="143"/>
      <c r="E101" s="143"/>
      <c r="F101" s="32">
        <f>($C$13+$C$53+$F$64+$F$86+$F$95+F100)*C101</f>
        <v>0</v>
      </c>
    </row>
    <row r="102" spans="1:6" x14ac:dyDescent="0.25">
      <c r="A102" s="97" t="s">
        <v>18</v>
      </c>
      <c r="B102" s="65" t="s">
        <v>68</v>
      </c>
      <c r="C102" s="39"/>
      <c r="D102" s="134"/>
      <c r="E102" s="134"/>
      <c r="F102" s="66">
        <f>SUM(F103:F105)</f>
        <v>0</v>
      </c>
    </row>
    <row r="103" spans="1:6" ht="30" customHeight="1" x14ac:dyDescent="0.25">
      <c r="A103" s="97"/>
      <c r="B103" s="39" t="s">
        <v>69</v>
      </c>
      <c r="C103" s="64">
        <v>9.2499999999999999E-2</v>
      </c>
      <c r="D103" s="127" t="s">
        <v>115</v>
      </c>
      <c r="E103" s="127"/>
      <c r="F103" s="32">
        <f>((C13+C53+F64+F86+F95+F100+F101)/(1-(C103+C105))*C103)</f>
        <v>0</v>
      </c>
    </row>
    <row r="104" spans="1:6" ht="20.100000000000001" customHeight="1" x14ac:dyDescent="0.25">
      <c r="A104" s="97"/>
      <c r="B104" s="39" t="s">
        <v>70</v>
      </c>
      <c r="C104" s="64">
        <v>0</v>
      </c>
      <c r="D104" s="127" t="s">
        <v>133</v>
      </c>
      <c r="E104" s="127"/>
      <c r="F104" s="60">
        <v>0</v>
      </c>
    </row>
    <row r="105" spans="1:6" ht="20.100000000000001" customHeight="1" x14ac:dyDescent="0.25">
      <c r="A105" s="97"/>
      <c r="B105" s="39" t="s">
        <v>71</v>
      </c>
      <c r="C105" s="64">
        <v>0.05</v>
      </c>
      <c r="D105" s="128" t="s">
        <v>134</v>
      </c>
      <c r="E105" s="128"/>
      <c r="F105" s="32">
        <f>(C13+C53+F64+F86+F95+F100+F101)/(1-(C103+C105))*C105</f>
        <v>0</v>
      </c>
    </row>
    <row r="106" spans="1:6" x14ac:dyDescent="0.25">
      <c r="A106" s="97"/>
      <c r="B106" s="94" t="s">
        <v>7</v>
      </c>
      <c r="C106" s="3"/>
      <c r="D106" s="3"/>
      <c r="E106" s="3"/>
      <c r="F106" s="10">
        <f>F102+F101+F100</f>
        <v>0</v>
      </c>
    </row>
    <row r="107" spans="1:6" x14ac:dyDescent="0.25">
      <c r="A107" s="93"/>
      <c r="B107" s="18"/>
      <c r="C107" s="18"/>
      <c r="D107" s="18"/>
      <c r="E107" s="18"/>
      <c r="F107" s="18"/>
    </row>
    <row r="108" spans="1:6" x14ac:dyDescent="0.25">
      <c r="A108" s="37" t="s">
        <v>74</v>
      </c>
      <c r="B108" s="129" t="s">
        <v>75</v>
      </c>
      <c r="C108" s="130"/>
      <c r="D108" s="130"/>
      <c r="E108" s="130"/>
      <c r="F108" s="130"/>
    </row>
    <row r="109" spans="1:6" x14ac:dyDescent="0.25">
      <c r="A109" s="93"/>
      <c r="B109" s="18"/>
      <c r="C109" s="18"/>
      <c r="D109" s="18"/>
      <c r="E109" s="18"/>
      <c r="F109" s="18"/>
    </row>
    <row r="110" spans="1:6" x14ac:dyDescent="0.25">
      <c r="A110" s="97"/>
      <c r="B110" s="1" t="s">
        <v>142</v>
      </c>
      <c r="C110" s="131" t="s">
        <v>26</v>
      </c>
      <c r="D110" s="131"/>
      <c r="E110" s="131"/>
      <c r="F110" s="131"/>
    </row>
    <row r="111" spans="1:6" x14ac:dyDescent="0.25">
      <c r="A111" s="97"/>
      <c r="B111" s="1" t="s">
        <v>76</v>
      </c>
      <c r="C111" s="131"/>
      <c r="D111" s="131"/>
      <c r="E111" s="131"/>
      <c r="F111" s="131"/>
    </row>
    <row r="112" spans="1:6" x14ac:dyDescent="0.25">
      <c r="A112" s="97" t="s">
        <v>15</v>
      </c>
      <c r="B112" s="17" t="s">
        <v>8</v>
      </c>
      <c r="C112" s="132">
        <f>C13</f>
        <v>0</v>
      </c>
      <c r="D112" s="133"/>
      <c r="E112" s="133"/>
      <c r="F112" s="133"/>
    </row>
    <row r="113" spans="1:7" x14ac:dyDescent="0.25">
      <c r="A113" s="97" t="s">
        <v>17</v>
      </c>
      <c r="B113" s="17" t="s">
        <v>77</v>
      </c>
      <c r="C113" s="132">
        <f>C53</f>
        <v>0</v>
      </c>
      <c r="D113" s="133"/>
      <c r="E113" s="133"/>
      <c r="F113" s="133"/>
    </row>
    <row r="114" spans="1:7" x14ac:dyDescent="0.25">
      <c r="A114" s="97" t="s">
        <v>18</v>
      </c>
      <c r="B114" s="17" t="s">
        <v>45</v>
      </c>
      <c r="C114" s="132">
        <f>F64</f>
        <v>0</v>
      </c>
      <c r="D114" s="133"/>
      <c r="E114" s="133"/>
      <c r="F114" s="133"/>
    </row>
    <row r="115" spans="1:7" x14ac:dyDescent="0.25">
      <c r="A115" s="97" t="s">
        <v>16</v>
      </c>
      <c r="B115" s="17" t="s">
        <v>49</v>
      </c>
      <c r="C115" s="132">
        <f>F86</f>
        <v>0</v>
      </c>
      <c r="D115" s="133"/>
      <c r="E115" s="133"/>
      <c r="F115" s="133"/>
    </row>
    <row r="116" spans="1:7" x14ac:dyDescent="0.25">
      <c r="A116" s="97" t="s">
        <v>19</v>
      </c>
      <c r="B116" s="17" t="s">
        <v>59</v>
      </c>
      <c r="C116" s="132">
        <f>F95</f>
        <v>0</v>
      </c>
      <c r="D116" s="133"/>
      <c r="E116" s="133"/>
      <c r="F116" s="133"/>
    </row>
    <row r="117" spans="1:7" x14ac:dyDescent="0.25">
      <c r="A117" s="97"/>
      <c r="B117" s="8" t="s">
        <v>78</v>
      </c>
      <c r="C117" s="132">
        <f>SUM(C112:F116)</f>
        <v>0</v>
      </c>
      <c r="D117" s="133"/>
      <c r="E117" s="133"/>
      <c r="F117" s="133"/>
    </row>
    <row r="118" spans="1:7" x14ac:dyDescent="0.25">
      <c r="A118" s="97" t="s">
        <v>20</v>
      </c>
      <c r="B118" s="17" t="s">
        <v>64</v>
      </c>
      <c r="C118" s="126">
        <f>F106</f>
        <v>0</v>
      </c>
      <c r="D118" s="126"/>
      <c r="E118" s="126"/>
      <c r="F118" s="126"/>
    </row>
    <row r="119" spans="1:7" x14ac:dyDescent="0.25">
      <c r="A119" s="97"/>
      <c r="B119" s="94" t="s">
        <v>79</v>
      </c>
      <c r="C119" s="120">
        <f>ROUND((C118+C117),2)</f>
        <v>0</v>
      </c>
      <c r="D119" s="121"/>
      <c r="E119" s="121"/>
      <c r="F119" s="121"/>
    </row>
    <row r="120" spans="1:7" x14ac:dyDescent="0.25">
      <c r="F120" s="38"/>
    </row>
    <row r="121" spans="1:7" ht="39.950000000000003" customHeight="1" x14ac:dyDescent="0.25">
      <c r="A121" s="73" t="s">
        <v>80</v>
      </c>
      <c r="B121" s="122" t="s">
        <v>81</v>
      </c>
      <c r="C121" s="123"/>
      <c r="D121" s="123"/>
      <c r="E121" s="123"/>
      <c r="F121" s="123"/>
      <c r="G121" s="38"/>
    </row>
    <row r="122" spans="1:7" x14ac:dyDescent="0.25">
      <c r="A122" s="72" t="s">
        <v>15</v>
      </c>
      <c r="B122" s="15" t="s">
        <v>82</v>
      </c>
      <c r="C122" s="124"/>
      <c r="D122" s="124"/>
      <c r="E122" s="124"/>
      <c r="F122" s="124"/>
    </row>
    <row r="123" spans="1:7" x14ac:dyDescent="0.25">
      <c r="A123" s="72" t="s">
        <v>17</v>
      </c>
      <c r="B123" s="15" t="s">
        <v>83</v>
      </c>
      <c r="C123" s="124"/>
      <c r="D123" s="124"/>
      <c r="E123" s="124"/>
      <c r="F123" s="124"/>
    </row>
    <row r="124" spans="1:7" x14ac:dyDescent="0.25">
      <c r="A124" s="125" t="s">
        <v>18</v>
      </c>
      <c r="B124" s="15" t="s">
        <v>84</v>
      </c>
      <c r="C124" s="124"/>
      <c r="D124" s="124"/>
      <c r="E124" s="124"/>
      <c r="F124" s="124"/>
    </row>
    <row r="125" spans="1:7" x14ac:dyDescent="0.25">
      <c r="A125" s="125"/>
      <c r="B125" s="99" t="s">
        <v>85</v>
      </c>
      <c r="C125" s="124"/>
      <c r="D125" s="124"/>
      <c r="E125" s="124"/>
      <c r="F125" s="124"/>
    </row>
  </sheetData>
  <mergeCells count="62">
    <mergeCell ref="A124:A125"/>
    <mergeCell ref="C124:F125"/>
    <mergeCell ref="C117:F117"/>
    <mergeCell ref="C118:F118"/>
    <mergeCell ref="C119:F119"/>
    <mergeCell ref="B121:F121"/>
    <mergeCell ref="C122:F122"/>
    <mergeCell ref="C123:F123"/>
    <mergeCell ref="C116:F116"/>
    <mergeCell ref="D100:E101"/>
    <mergeCell ref="D102:E102"/>
    <mergeCell ref="D103:E103"/>
    <mergeCell ref="D104:E104"/>
    <mergeCell ref="D105:E105"/>
    <mergeCell ref="B108:F108"/>
    <mergeCell ref="C110:F111"/>
    <mergeCell ref="C112:F112"/>
    <mergeCell ref="C113:F113"/>
    <mergeCell ref="C114:F114"/>
    <mergeCell ref="C115:F115"/>
    <mergeCell ref="D99:E99"/>
    <mergeCell ref="A76:B76"/>
    <mergeCell ref="A81:F81"/>
    <mergeCell ref="A86:B86"/>
    <mergeCell ref="A88:F88"/>
    <mergeCell ref="C90:E90"/>
    <mergeCell ref="C91:E91"/>
    <mergeCell ref="C92:E92"/>
    <mergeCell ref="C93:E93"/>
    <mergeCell ref="C94:E94"/>
    <mergeCell ref="C95:E95"/>
    <mergeCell ref="A97:F97"/>
    <mergeCell ref="A68:F68"/>
    <mergeCell ref="C44:D44"/>
    <mergeCell ref="C45:F45"/>
    <mergeCell ref="A47:F47"/>
    <mergeCell ref="C49:F49"/>
    <mergeCell ref="C50:F50"/>
    <mergeCell ref="C51:F51"/>
    <mergeCell ref="C52:F52"/>
    <mergeCell ref="C53:F53"/>
    <mergeCell ref="A55:F55"/>
    <mergeCell ref="A64:B64"/>
    <mergeCell ref="A66:F66"/>
    <mergeCell ref="C43:D43"/>
    <mergeCell ref="A15:F15"/>
    <mergeCell ref="A16:F16"/>
    <mergeCell ref="A22:F22"/>
    <mergeCell ref="A23:F23"/>
    <mergeCell ref="A35:F35"/>
    <mergeCell ref="A36:F36"/>
    <mergeCell ref="C38:D38"/>
    <mergeCell ref="C39:D39"/>
    <mergeCell ref="C40:D40"/>
    <mergeCell ref="C41:D41"/>
    <mergeCell ref="C42:D42"/>
    <mergeCell ref="A14:F14"/>
    <mergeCell ref="C2:D2"/>
    <mergeCell ref="A4:G4"/>
    <mergeCell ref="C6:E6"/>
    <mergeCell ref="C7:E7"/>
    <mergeCell ref="C13:F13"/>
  </mergeCells>
  <pageMargins left="0.7" right="0.7" top="0.75" bottom="0.75" header="0.3" footer="0.3"/>
  <pageSetup paperSize="9" scale="32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</sheetPr>
  <dimension ref="A1:H9"/>
  <sheetViews>
    <sheetView zoomScale="70" zoomScaleNormal="70" workbookViewId="0">
      <selection activeCell="B16" sqref="B16"/>
    </sheetView>
  </sheetViews>
  <sheetFormatPr defaultColWidth="15.140625" defaultRowHeight="15" x14ac:dyDescent="0.25"/>
  <cols>
    <col min="1" max="1" width="18.85546875" customWidth="1"/>
    <col min="2" max="2" width="29.42578125" customWidth="1"/>
    <col min="3" max="3" width="8.42578125" customWidth="1"/>
    <col min="4" max="4" width="10.7109375" bestFit="1" customWidth="1"/>
    <col min="5" max="5" width="11.140625" bestFit="1" customWidth="1"/>
    <col min="6" max="6" width="12.140625" bestFit="1" customWidth="1"/>
  </cols>
  <sheetData>
    <row r="1" spans="1:8" ht="48" x14ac:dyDescent="0.25">
      <c r="A1" s="101" t="s">
        <v>172</v>
      </c>
      <c r="B1" s="102" t="s">
        <v>173</v>
      </c>
      <c r="C1" s="101" t="s">
        <v>174</v>
      </c>
      <c r="D1" s="103" t="s">
        <v>175</v>
      </c>
      <c r="E1" s="104" t="s">
        <v>176</v>
      </c>
      <c r="F1" s="104" t="s">
        <v>177</v>
      </c>
      <c r="G1" s="104" t="s">
        <v>178</v>
      </c>
    </row>
    <row r="2" spans="1:8" ht="45" customHeight="1" x14ac:dyDescent="0.25">
      <c r="A2" s="158" t="s">
        <v>179</v>
      </c>
      <c r="B2" s="105" t="s">
        <v>188</v>
      </c>
      <c r="C2" s="106">
        <v>3</v>
      </c>
      <c r="D2" s="107"/>
      <c r="E2" s="107">
        <f>C2*D2</f>
        <v>0</v>
      </c>
      <c r="F2" s="161">
        <f>SUM(E2:E9)</f>
        <v>0</v>
      </c>
      <c r="G2" s="161">
        <f>F2/12</f>
        <v>0</v>
      </c>
    </row>
    <row r="3" spans="1:8" ht="30" customHeight="1" x14ac:dyDescent="0.25">
      <c r="A3" s="159"/>
      <c r="B3" s="105" t="s">
        <v>189</v>
      </c>
      <c r="C3" s="106">
        <v>6</v>
      </c>
      <c r="D3" s="107"/>
      <c r="E3" s="107">
        <f>C3*D3</f>
        <v>0</v>
      </c>
      <c r="F3" s="161"/>
      <c r="G3" s="161"/>
    </row>
    <row r="4" spans="1:8" ht="36.75" customHeight="1" x14ac:dyDescent="0.25">
      <c r="A4" s="159"/>
      <c r="B4" s="105" t="s">
        <v>190</v>
      </c>
      <c r="C4" s="108">
        <v>1</v>
      </c>
      <c r="D4" s="107"/>
      <c r="E4" s="107">
        <f>C4*D4</f>
        <v>0</v>
      </c>
      <c r="F4" s="161"/>
      <c r="G4" s="161"/>
    </row>
    <row r="5" spans="1:8" x14ac:dyDescent="0.25">
      <c r="A5" s="159"/>
      <c r="B5" s="105" t="s">
        <v>191</v>
      </c>
      <c r="C5" s="108">
        <v>2</v>
      </c>
      <c r="D5" s="107"/>
      <c r="E5" s="107">
        <f>C5*D5</f>
        <v>0</v>
      </c>
      <c r="F5" s="161"/>
      <c r="G5" s="161"/>
    </row>
    <row r="6" spans="1:8" x14ac:dyDescent="0.25">
      <c r="A6" s="159"/>
      <c r="B6" s="105" t="s">
        <v>192</v>
      </c>
      <c r="C6" s="108">
        <v>3</v>
      </c>
      <c r="D6" s="107"/>
      <c r="E6" s="107">
        <f t="shared" ref="E6:E9" si="0">C6*D6</f>
        <v>0</v>
      </c>
      <c r="F6" s="161"/>
      <c r="G6" s="161"/>
      <c r="H6" s="110"/>
    </row>
    <row r="7" spans="1:8" x14ac:dyDescent="0.25">
      <c r="A7" s="159"/>
      <c r="B7" s="105" t="s">
        <v>193</v>
      </c>
      <c r="C7" s="108">
        <v>6</v>
      </c>
      <c r="D7" s="107"/>
      <c r="E7" s="107">
        <f t="shared" si="0"/>
        <v>0</v>
      </c>
      <c r="F7" s="161"/>
      <c r="G7" s="161"/>
    </row>
    <row r="8" spans="1:8" ht="60" x14ac:dyDescent="0.25">
      <c r="A8" s="159"/>
      <c r="B8" s="105" t="s">
        <v>194</v>
      </c>
      <c r="C8" s="109">
        <v>548</v>
      </c>
      <c r="D8" s="107"/>
      <c r="E8" s="107">
        <f t="shared" si="0"/>
        <v>0</v>
      </c>
      <c r="F8" s="161"/>
      <c r="G8" s="161"/>
    </row>
    <row r="9" spans="1:8" ht="45" x14ac:dyDescent="0.25">
      <c r="A9" s="160"/>
      <c r="B9" s="105" t="s">
        <v>195</v>
      </c>
      <c r="C9" s="106">
        <v>1</v>
      </c>
      <c r="D9" s="107"/>
      <c r="E9" s="107">
        <f t="shared" si="0"/>
        <v>0</v>
      </c>
      <c r="F9" s="161"/>
      <c r="G9" s="161"/>
    </row>
  </sheetData>
  <mergeCells count="3">
    <mergeCell ref="A2:A9"/>
    <mergeCell ref="F2:F9"/>
    <mergeCell ref="G2:G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/>
  </sheetPr>
  <dimension ref="A1:I4"/>
  <sheetViews>
    <sheetView zoomScale="70" zoomScaleNormal="70" workbookViewId="0">
      <selection activeCell="F4" sqref="F4"/>
    </sheetView>
  </sheetViews>
  <sheetFormatPr defaultRowHeight="15.75" x14ac:dyDescent="0.25"/>
  <cols>
    <col min="1" max="1" width="7.7109375" style="112" customWidth="1"/>
    <col min="2" max="2" width="15.7109375" style="112" customWidth="1"/>
    <col min="3" max="3" width="11" style="112" customWidth="1"/>
    <col min="4" max="4" width="11.5703125" style="112" bestFit="1" customWidth="1"/>
    <col min="5" max="5" width="12.5703125" style="112" customWidth="1"/>
    <col min="6" max="6" width="10.7109375" style="112" customWidth="1"/>
    <col min="7" max="7" width="14.5703125" style="112" bestFit="1" customWidth="1"/>
    <col min="8" max="8" width="16.7109375" style="112" bestFit="1" customWidth="1"/>
    <col min="9" max="9" width="19" style="112" customWidth="1"/>
    <col min="10" max="16384" width="9.140625" style="112"/>
  </cols>
  <sheetData>
    <row r="1" spans="1:9" ht="65.25" customHeight="1" x14ac:dyDescent="0.25">
      <c r="A1" s="115" t="s">
        <v>152</v>
      </c>
      <c r="B1" s="115" t="s">
        <v>153</v>
      </c>
      <c r="C1" s="115" t="s">
        <v>154</v>
      </c>
      <c r="D1" s="115" t="s">
        <v>155</v>
      </c>
      <c r="E1" s="115" t="s">
        <v>156</v>
      </c>
      <c r="F1" s="115" t="s">
        <v>157</v>
      </c>
      <c r="G1" s="115" t="s">
        <v>187</v>
      </c>
      <c r="H1" s="115" t="s">
        <v>158</v>
      </c>
      <c r="I1" s="115" t="s">
        <v>159</v>
      </c>
    </row>
    <row r="2" spans="1:9" ht="38.25" x14ac:dyDescent="0.25">
      <c r="A2" s="116">
        <v>1</v>
      </c>
      <c r="B2" s="116" t="s">
        <v>170</v>
      </c>
      <c r="C2" s="116" t="s">
        <v>162</v>
      </c>
      <c r="D2" s="116" t="s">
        <v>166</v>
      </c>
      <c r="E2" s="116">
        <v>6</v>
      </c>
      <c r="F2" s="116">
        <f>E2*12</f>
        <v>72</v>
      </c>
      <c r="G2" s="117"/>
      <c r="H2" s="117">
        <f>G2*E2</f>
        <v>0</v>
      </c>
      <c r="I2" s="117">
        <f>H2*12</f>
        <v>0</v>
      </c>
    </row>
    <row r="3" spans="1:9" ht="38.25" x14ac:dyDescent="0.25">
      <c r="A3" s="116">
        <v>2</v>
      </c>
      <c r="B3" s="116" t="s">
        <v>171</v>
      </c>
      <c r="C3" s="116" t="s">
        <v>162</v>
      </c>
      <c r="D3" s="116" t="s">
        <v>166</v>
      </c>
      <c r="E3" s="116">
        <v>6</v>
      </c>
      <c r="F3" s="116">
        <f>E3*12</f>
        <v>72</v>
      </c>
      <c r="G3" s="117"/>
      <c r="H3" s="117">
        <f>G3*E3</f>
        <v>0</v>
      </c>
      <c r="I3" s="117">
        <f>H3*12</f>
        <v>0</v>
      </c>
    </row>
    <row r="4" spans="1:9" x14ac:dyDescent="0.25">
      <c r="A4" s="162" t="s">
        <v>160</v>
      </c>
      <c r="B4" s="163"/>
      <c r="C4" s="118" t="s">
        <v>161</v>
      </c>
      <c r="D4" s="118" t="s">
        <v>161</v>
      </c>
      <c r="E4" s="118">
        <f>SUM(E2:E3)</f>
        <v>12</v>
      </c>
      <c r="F4" s="118">
        <f>SUM(F2:F3)</f>
        <v>144</v>
      </c>
      <c r="G4" s="118" t="s">
        <v>161</v>
      </c>
      <c r="H4" s="119">
        <f>SUM(H2:H3)</f>
        <v>0</v>
      </c>
      <c r="I4" s="119">
        <f>SUM(I2:I3)</f>
        <v>0</v>
      </c>
    </row>
  </sheetData>
  <mergeCells count="1">
    <mergeCell ref="A4:B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Op. Monitoramento CFTV - diurno</vt:lpstr>
      <vt:lpstr>Op. Monitoramento CFTV- noturno</vt:lpstr>
      <vt:lpstr>Uniforme</vt:lpstr>
      <vt:lpstr>Tabela TR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Jeovane Batista da Silva</dc:creator>
  <cp:lastModifiedBy>Priscila</cp:lastModifiedBy>
  <cp:lastPrinted>2022-06-15T14:41:10Z</cp:lastPrinted>
  <dcterms:created xsi:type="dcterms:W3CDTF">2019-06-04T17:25:45Z</dcterms:created>
  <dcterms:modified xsi:type="dcterms:W3CDTF">2022-07-05T15:42:22Z</dcterms:modified>
</cp:coreProperties>
</file>